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imove\Downloads\Arquivo para venda\FAMILY\"/>
    </mc:Choice>
  </mc:AlternateContent>
  <xr:revisionPtr revIDLastSave="0" documentId="13_ncr:1_{B356735E-0FCC-44FF-9F62-F71F892E3E6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資金計画" sheetId="1" r:id="rId1"/>
    <sheet name="資金計画 のコピー" sheetId="2" r:id="rId2"/>
    <sheet name="買付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hs8kQZEb6WJUnPqLiqhCQWJJ9CQw=="/>
    </ext>
  </extLst>
</workbook>
</file>

<file path=xl/calcChain.xml><?xml version="1.0" encoding="utf-8"?>
<calcChain xmlns="http://schemas.openxmlformats.org/spreadsheetml/2006/main">
  <c r="C29" i="2" l="1"/>
  <c r="C26" i="2"/>
  <c r="C27" i="2" s="1"/>
  <c r="C28" i="2" s="1"/>
  <c r="C24" i="2"/>
  <c r="C18" i="2"/>
  <c r="M5" i="2" s="1"/>
  <c r="F11" i="2"/>
  <c r="F10" i="2"/>
  <c r="C24" i="1"/>
  <c r="C29" i="1" s="1"/>
  <c r="C18" i="1"/>
  <c r="M5" i="1" s="1"/>
  <c r="F11" i="1"/>
  <c r="F10" i="1"/>
  <c r="D32" i="2" l="1"/>
  <c r="D34" i="2" s="1"/>
  <c r="C30" i="2"/>
  <c r="C26" i="1"/>
  <c r="C27" i="1" s="1"/>
  <c r="C28" i="1" s="1"/>
  <c r="H18" i="2" l="1"/>
  <c r="H22" i="2" s="1"/>
  <c r="H26" i="2"/>
  <c r="H30" i="2" s="1"/>
  <c r="H31" i="2" s="1"/>
  <c r="C30" i="1"/>
  <c r="D32" i="1"/>
  <c r="D34" i="1" s="1"/>
  <c r="H26" i="1" l="1"/>
  <c r="H30" i="1" s="1"/>
  <c r="H31" i="1" s="1"/>
  <c r="H16" i="1" s="1"/>
  <c r="H18" i="1"/>
  <c r="H22" i="1" s="1"/>
  <c r="H15" i="2"/>
  <c r="H23" i="2"/>
  <c r="H16" i="2" s="1"/>
  <c r="H23" i="1" l="1"/>
  <c r="H15" i="1"/>
</calcChain>
</file>

<file path=xl/sharedStrings.xml><?xml version="1.0" encoding="utf-8"?>
<sst xmlns="http://schemas.openxmlformats.org/spreadsheetml/2006/main" count="230" uniqueCount="168">
  <si>
    <t>Plan de financiación para la compra de vivienda</t>
  </si>
  <si>
    <t xml:space="preserve">Control para agente inmobiliario </t>
  </si>
  <si>
    <t>令和　年  月  日</t>
  </si>
  <si>
    <t>Impuesto a la propiedad</t>
  </si>
  <si>
    <t>Liquidación diaria</t>
  </si>
  <si>
    <t>Información del cliente</t>
  </si>
  <si>
    <t>Nombre</t>
  </si>
  <si>
    <t>様　　　　　　　　年齢</t>
  </si>
  <si>
    <t>Edad</t>
  </si>
  <si>
    <t>仲介不動産会社情報</t>
  </si>
  <si>
    <t>En el momento del cálculo</t>
  </si>
  <si>
    <t>Estimación total</t>
  </si>
  <si>
    <t>ホームステーション鈴鹿店</t>
  </si>
  <si>
    <t>Atencion: Si saliera algun numero negativo es por que hubo algun error digital.</t>
  </si>
  <si>
    <t>Domicilio</t>
  </si>
  <si>
    <t>513-0012 三重県鈴鹿市石薬師町2378-2</t>
  </si>
  <si>
    <t>Telefono</t>
  </si>
  <si>
    <t>TEL 059-395-6533</t>
  </si>
  <si>
    <t>Información de la propiedad</t>
  </si>
  <si>
    <t>localización</t>
  </si>
  <si>
    <t>FAX 059-993-0722</t>
  </si>
  <si>
    <t>Superficie construida</t>
  </si>
  <si>
    <t>Agente imobilario　</t>
  </si>
  <si>
    <t>Superficie del terreno</t>
  </si>
  <si>
    <t>Precio del terreno</t>
  </si>
  <si>
    <t>info@homestation.company</t>
  </si>
  <si>
    <t>０</t>
  </si>
  <si>
    <t>Plan de pago</t>
  </si>
  <si>
    <t>Detalles del préstamo</t>
  </si>
  <si>
    <t>Monto total de reembolso mensual</t>
  </si>
  <si>
    <t>Precio de la propiedad</t>
  </si>
  <si>
    <t>Importe total de reembolso anual</t>
  </si>
  <si>
    <t>Precio de la propieda
 sin impuestos</t>
  </si>
  <si>
    <t>Para tarifas de corretaje de 
bienes raíces</t>
  </si>
  <si>
    <t>フラット３５（Ｓ）</t>
  </si>
  <si>
    <t xml:space="preserve">Préstamo de vivienda（90％）	</t>
  </si>
  <si>
    <t>Comisión de agente inmobilario</t>
  </si>
  <si>
    <t>Valor</t>
  </si>
  <si>
    <t>yen</t>
  </si>
  <si>
    <t>Cuota de inscripción</t>
  </si>
  <si>
    <t>Aproximadamente</t>
  </si>
  <si>
    <t>Período de préstamo</t>
  </si>
  <si>
    <t>Años</t>
  </si>
  <si>
    <t>Impuesto de timbre
 (adjunto al contrato de venta)</t>
  </si>
  <si>
    <t>Plan de tasa de interés</t>
  </si>
  <si>
    <t>fijo</t>
  </si>
  <si>
    <t>Sello de contrato de consumo</t>
  </si>
  <si>
    <t>tasa de interés</t>
  </si>
  <si>
    <t>％</t>
  </si>
  <si>
    <t>Tarifa del certificado de conformidad</t>
  </si>
  <si>
    <t>Mensual</t>
  </si>
  <si>
    <t>Trabajo adicional</t>
  </si>
  <si>
    <t>Importe de reembolso anual</t>
  </si>
  <si>
    <t>Yen</t>
  </si>
  <si>
    <t>Tasas de préstamo</t>
  </si>
  <si>
    <t>* La tasa de interés del 10% varía según la institución financiera.</t>
  </si>
  <si>
    <t>アシスト</t>
  </si>
  <si>
    <t>Préstamo de vivienda（10％）</t>
  </si>
  <si>
    <t>Total</t>
  </si>
  <si>
    <t>Seguro contra incendios</t>
  </si>
  <si>
    <t>Fluctuación</t>
  </si>
  <si>
    <t>Gastos excluyendo seguro contra incendios</t>
  </si>
  <si>
    <t>Gastos incluido el seguro contra incendios</t>
  </si>
  <si>
    <t>Plan de financiamiento</t>
  </si>
  <si>
    <t>Presupuesto total</t>
  </si>
  <si>
    <t>Las tasas de interés anteriores se limitan a la ejecución del préstamo este mes.</t>
  </si>
  <si>
    <t>Recursos propios</t>
  </si>
  <si>
    <t>Monto total del préstamo</t>
  </si>
  <si>
    <t>Los costos anteriores son aproximados y pueden diferir del monto real.</t>
  </si>
  <si>
    <t>マイホーム購入資金計画書</t>
  </si>
  <si>
    <t>Controle para corretores</t>
  </si>
  <si>
    <t>令和　年　月　日</t>
  </si>
  <si>
    <t>固定資産税</t>
  </si>
  <si>
    <t>日割り精算</t>
  </si>
  <si>
    <t>お客様情報</t>
  </si>
  <si>
    <t>氏名</t>
  </si>
  <si>
    <t>計算時</t>
  </si>
  <si>
    <t>総額概算</t>
  </si>
  <si>
    <t>cuidados . Se tiver algum numero negativo, e porque tem erro ao digitar.</t>
  </si>
  <si>
    <t>住所</t>
  </si>
  <si>
    <t>電話番号</t>
  </si>
  <si>
    <t>物件情報</t>
  </si>
  <si>
    <t>所在地</t>
  </si>
  <si>
    <t>建物面積</t>
  </si>
  <si>
    <t>営業担当　ヨシトミ　カロリナ</t>
  </si>
  <si>
    <t>土地面積</t>
  </si>
  <si>
    <t>携帯番号　080-4404-9040</t>
  </si>
  <si>
    <t>土地価格</t>
  </si>
  <si>
    <t>借入金額総額</t>
  </si>
  <si>
    <t>返済計画</t>
  </si>
  <si>
    <t>借入詳細</t>
  </si>
  <si>
    <t>月々返済額合計</t>
  </si>
  <si>
    <t>物件価格</t>
  </si>
  <si>
    <t>年間返済額合計</t>
  </si>
  <si>
    <t>物件価格税抜き</t>
  </si>
  <si>
    <t>不動産仲介料用</t>
  </si>
  <si>
    <t xml:space="preserve">住宅ローン（90％）	</t>
  </si>
  <si>
    <t>仲介手数料</t>
  </si>
  <si>
    <t>金額</t>
  </si>
  <si>
    <t>円</t>
  </si>
  <si>
    <t>登記費用</t>
  </si>
  <si>
    <t>約</t>
  </si>
  <si>
    <t>借入期間</t>
  </si>
  <si>
    <t>年</t>
  </si>
  <si>
    <t>印紙代（売買契約書添付）</t>
  </si>
  <si>
    <t>金利プラン</t>
  </si>
  <si>
    <t>固定</t>
  </si>
  <si>
    <t>金消契約印紙添付</t>
  </si>
  <si>
    <t>金利</t>
  </si>
  <si>
    <t>適合証明書費用</t>
  </si>
  <si>
    <t>月々</t>
  </si>
  <si>
    <t>追加工事</t>
  </si>
  <si>
    <t>年間返済額</t>
  </si>
  <si>
    <t>融資手数料</t>
  </si>
  <si>
    <t>※10％分の金利は金融機関によって異なります</t>
  </si>
  <si>
    <t>住宅ローン（10％）</t>
  </si>
  <si>
    <t>小計</t>
  </si>
  <si>
    <t>火災保険料</t>
  </si>
  <si>
    <t>合計</t>
  </si>
  <si>
    <t>変動</t>
  </si>
  <si>
    <t>火災保険を除く諸費用</t>
  </si>
  <si>
    <t>火災保険込諸費用</t>
  </si>
  <si>
    <t>資金計画</t>
  </si>
  <si>
    <t>総予算</t>
  </si>
  <si>
    <t>上記金利は今月融資実行に限ります。</t>
  </si>
  <si>
    <t>自己資金</t>
  </si>
  <si>
    <t>借入金額</t>
  </si>
  <si>
    <t>別途現金支払い</t>
  </si>
  <si>
    <t>上記諸費用は概算ですので実行時の金額と異なる場合があります。</t>
  </si>
  <si>
    <t>不動産買付証明書</t>
  </si>
  <si>
    <t>月</t>
  </si>
  <si>
    <t>日</t>
  </si>
  <si>
    <t>ホームステーション 鈴鹿店</t>
  </si>
  <si>
    <t>様</t>
  </si>
  <si>
    <t>愛知県豊田市保見ヶ丘６−１−１　公団１０８−３０２</t>
  </si>
  <si>
    <t xml:space="preserve">氏名 </t>
  </si>
  <si>
    <t>Espinoza Okamoto Jorge Moises印</t>
  </si>
  <si>
    <t>私は、下記不動産を、下記の条件にて購入したく、買い付けることを証明いたします。</t>
  </si>
  <si>
    <t>記</t>
  </si>
  <si>
    <t>１．物件</t>
  </si>
  <si>
    <t>物件名</t>
  </si>
  <si>
    <t>保見ヶ丘１１６ー２０２</t>
  </si>
  <si>
    <t>所　在</t>
  </si>
  <si>
    <t>愛知県豊田市保見ヶ丘６−１−２　１１６棟２０２</t>
  </si>
  <si>
    <t>土　地</t>
  </si>
  <si>
    <t>2,343.70m</t>
  </si>
  <si>
    <t>建　物</t>
  </si>
  <si>
    <t>55.33㎡</t>
  </si>
  <si>
    <t>２．条件</t>
  </si>
  <si>
    <t>購入価格</t>
  </si>
  <si>
    <t>￥</t>
  </si>
  <si>
    <t>万</t>
  </si>
  <si>
    <t>手付金</t>
  </si>
  <si>
    <t>万円-</t>
  </si>
  <si>
    <t>※購入価格に充当</t>
  </si>
  <si>
    <t>ローン特約</t>
  </si>
  <si>
    <t>なし</t>
  </si>
  <si>
    <t>３．その他</t>
  </si>
  <si>
    <t>本審査に必要な物件資料を下記メールまでお願い致します</t>
  </si>
  <si>
    <t>４．仲介業者</t>
  </si>
  <si>
    <r>
      <rPr>
        <sz val="10"/>
        <color rgb="FF000000"/>
        <rFont val="MS Mincho"/>
        <family val="1"/>
        <charset val="128"/>
      </rPr>
      <t>免許番号</t>
    </r>
    <r>
      <rPr>
        <sz val="10"/>
        <color rgb="FF000000"/>
        <rFont val="Century"/>
      </rPr>
      <t xml:space="preserve">: </t>
    </r>
    <r>
      <rPr>
        <sz val="10"/>
        <color rgb="FF000000"/>
        <rFont val="ＭＳ 明朝"/>
        <family val="1"/>
        <charset val="128"/>
      </rPr>
      <t>三重県知事</t>
    </r>
    <r>
      <rPr>
        <sz val="10"/>
        <color rgb="FF000000"/>
        <rFont val="Century"/>
      </rPr>
      <t>(2)</t>
    </r>
    <r>
      <rPr>
        <sz val="10"/>
        <color rgb="FF000000"/>
        <rFont val="ＭＳ 明朝"/>
        <family val="1"/>
        <charset val="128"/>
      </rPr>
      <t>第</t>
    </r>
    <r>
      <rPr>
        <sz val="10"/>
        <color rgb="FF000000"/>
        <rFont val="Century"/>
      </rPr>
      <t>3294</t>
    </r>
    <r>
      <rPr>
        <sz val="10"/>
        <color rgb="FF000000"/>
        <rFont val="ＭＳ 明朝"/>
        <family val="1"/>
        <charset val="128"/>
      </rPr>
      <t>号</t>
    </r>
  </si>
  <si>
    <r>
      <rPr>
        <sz val="10"/>
        <color rgb="FF000000"/>
        <rFont val="Century"/>
      </rPr>
      <t xml:space="preserve">Address: </t>
    </r>
    <r>
      <rPr>
        <sz val="10"/>
        <color rgb="FF000000"/>
        <rFont val="ＭＳ 明朝"/>
        <family val="1"/>
        <charset val="128"/>
      </rPr>
      <t>〒</t>
    </r>
    <r>
      <rPr>
        <sz val="10"/>
        <color rgb="FF000000"/>
        <rFont val="Century"/>
      </rPr>
      <t>513-0012</t>
    </r>
    <r>
      <rPr>
        <sz val="10"/>
        <color rgb="FF000000"/>
        <rFont val="ＭＳ 明朝"/>
        <family val="1"/>
        <charset val="128"/>
      </rPr>
      <t>　三重県鈴鹿市石薬師町2378-2</t>
    </r>
  </si>
  <si>
    <t>Phone: 059-395-6533</t>
  </si>
  <si>
    <r>
      <rPr>
        <sz val="10"/>
        <color rgb="FF000000"/>
        <rFont val="Century"/>
      </rPr>
      <t xml:space="preserve">Web: </t>
    </r>
    <r>
      <rPr>
        <sz val="10"/>
        <color rgb="FF000000"/>
        <rFont val="Century"/>
      </rPr>
      <t>https://home-station.company/</t>
    </r>
  </si>
  <si>
    <t>担当</t>
  </si>
  <si>
    <t>宇和田　勇仁</t>
  </si>
  <si>
    <t>連絡先</t>
  </si>
  <si>
    <t>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</si>
</sst>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_-&quot;¥&quot;* #,##0_-;\-&quot;¥&quot;* #,##0_-;_-&quot;¥&quot;* &quot;-&quot;_-;_-@"/>
    <numFmt numFmtId="177" formatCode="&quot;¥&quot;#,##0"/>
    <numFmt numFmtId="178" formatCode="#,##0_ "/>
    <numFmt numFmtId="179" formatCode="0.00&quot;㎡&quot;"/>
    <numFmt numFmtId="180" formatCode="\(0.00&quot;坪&quot;\)"/>
    <numFmt numFmtId="181" formatCode="&quot;¥&quot;#,##0;\-&quot;¥&quot;#,##0"/>
    <numFmt numFmtId="182" formatCode="&quot;¥&quot;#,##0;[Red]\-&quot;¥&quot;#,##0"/>
  </numFmts>
  <fonts count="35">
    <font>
      <sz val="11"/>
      <color theme="1"/>
      <name val="Arial"/>
    </font>
    <font>
      <sz val="11"/>
      <color theme="1"/>
      <name val="Calibri"/>
    </font>
    <font>
      <sz val="22"/>
      <color theme="1"/>
      <name val="Calibri"/>
    </font>
    <font>
      <sz val="20"/>
      <color theme="1"/>
      <name val="Calibri"/>
    </font>
    <font>
      <sz val="11"/>
      <name val="Arial"/>
    </font>
    <font>
      <sz val="12"/>
      <color theme="1"/>
      <name val="Hgs創英角ｺﾞｼｯｸub"/>
      <family val="3"/>
      <charset val="128"/>
    </font>
    <font>
      <sz val="11"/>
      <color theme="1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b/>
      <sz val="16"/>
      <color theme="1"/>
      <name val="Calibri"/>
    </font>
    <font>
      <b/>
      <sz val="14"/>
      <color theme="1"/>
      <name val="Calibri"/>
    </font>
    <font>
      <b/>
      <sz val="14"/>
      <color theme="1"/>
      <name val="Hgs創英角ｺﾞｼｯｸub"/>
      <family val="3"/>
      <charset val="128"/>
    </font>
    <font>
      <u/>
      <sz val="12"/>
      <color theme="1"/>
      <name val="Biz udp明朝 medium"/>
      <family val="1"/>
      <charset val="128"/>
    </font>
    <font>
      <u/>
      <sz val="14"/>
      <color theme="10"/>
      <name val="Biz udp明朝 medium"/>
      <family val="1"/>
      <charset val="128"/>
    </font>
    <font>
      <sz val="14"/>
      <color rgb="FFFF0000"/>
      <name val="Hgs創英角ｺﾞｼｯｸub"/>
      <family val="3"/>
      <charset val="128"/>
    </font>
    <font>
      <sz val="14"/>
      <color theme="1"/>
      <name val="Biz udp明朝 medium"/>
      <family val="1"/>
      <charset val="128"/>
    </font>
    <font>
      <sz val="12"/>
      <color rgb="FFFF0000"/>
      <name val="Biz udp明朝 medium"/>
      <family val="1"/>
      <charset val="128"/>
    </font>
    <font>
      <b/>
      <sz val="11"/>
      <color theme="1"/>
      <name val="Biz udp明朝 medium"/>
      <family val="1"/>
      <charset val="128"/>
    </font>
    <font>
      <b/>
      <sz val="14"/>
      <color rgb="FFFF0000"/>
      <name val="Biz udp明朝 medium"/>
      <family val="1"/>
      <charset val="128"/>
    </font>
    <font>
      <b/>
      <sz val="10"/>
      <color theme="9"/>
      <name val="Biz udp明朝 medium"/>
      <family val="1"/>
      <charset val="128"/>
    </font>
    <font>
      <b/>
      <sz val="12"/>
      <color theme="9"/>
      <name val="Biz udp明朝 medium"/>
      <family val="1"/>
      <charset val="128"/>
    </font>
    <font>
      <sz val="14"/>
      <color rgb="FFFF0000"/>
      <name val="Biz udp明朝 medium"/>
      <family val="1"/>
      <charset val="128"/>
    </font>
    <font>
      <sz val="8"/>
      <color rgb="FF00B050"/>
      <name val="Hgs創英角ｺﾞｼｯｸub"/>
      <family val="3"/>
      <charset val="128"/>
    </font>
    <font>
      <sz val="10"/>
      <color theme="1"/>
      <name val="Hgs創英角ｺﾞｼｯｸub"/>
      <family val="3"/>
      <charset val="128"/>
    </font>
    <font>
      <sz val="24"/>
      <color theme="1"/>
      <name val="MS Mincho"/>
      <family val="1"/>
      <charset val="128"/>
    </font>
    <font>
      <sz val="11"/>
      <color theme="1"/>
      <name val="MS Mincho"/>
      <family val="1"/>
      <charset val="128"/>
    </font>
    <font>
      <sz val="9"/>
      <color rgb="FF808080"/>
      <name val="MS Mincho"/>
      <family val="1"/>
      <charset val="128"/>
    </font>
    <font>
      <u/>
      <sz val="20"/>
      <color rgb="FF0000FF"/>
      <name val="Arial"/>
    </font>
    <font>
      <sz val="20"/>
      <color rgb="FF000000"/>
      <name val="MS Mincho"/>
      <family val="1"/>
      <charset val="128"/>
    </font>
    <font>
      <sz val="10"/>
      <color rgb="FF000000"/>
      <name val="MS Mincho"/>
      <family val="1"/>
      <charset val="128"/>
    </font>
    <font>
      <sz val="10"/>
      <color rgb="FF000000"/>
      <name val="Century"/>
    </font>
    <font>
      <sz val="10"/>
      <color rgb="FF000000"/>
      <name val="ＭＳ 明朝"/>
      <family val="1"/>
      <charset val="128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3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</borders>
  <cellStyleXfs count="1">
    <xf numFmtId="0" fontId="0" fillId="0" borderId="0"/>
  </cellStyleXfs>
  <cellXfs count="134">
    <xf numFmtId="0" fontId="0" fillId="0" borderId="0" xfId="0" applyFont="1" applyAlignment="1"/>
    <xf numFmtId="176" fontId="5" fillId="0" borderId="0" xfId="0" applyNumberFormat="1" applyFont="1" applyAlignment="1">
      <alignment vertical="center" shrinkToFit="1"/>
    </xf>
    <xf numFmtId="0" fontId="7" fillId="0" borderId="4" xfId="0" applyFont="1" applyBorder="1" applyAlignment="1">
      <alignment horizontal="left" vertical="center" shrinkToFit="1"/>
    </xf>
    <xf numFmtId="0" fontId="8" fillId="2" borderId="4" xfId="0" applyFont="1" applyFill="1" applyBorder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9" fillId="0" borderId="4" xfId="0" applyFont="1" applyBorder="1"/>
    <xf numFmtId="0" fontId="6" fillId="3" borderId="8" xfId="0" applyFont="1" applyFill="1" applyBorder="1"/>
    <xf numFmtId="0" fontId="6" fillId="2" borderId="4" xfId="0" applyFont="1" applyFill="1" applyBorder="1"/>
    <xf numFmtId="0" fontId="10" fillId="0" borderId="4" xfId="0" applyFont="1" applyBorder="1" applyAlignment="1">
      <alignment vertical="center" shrinkToFit="1"/>
    </xf>
    <xf numFmtId="177" fontId="10" fillId="0" borderId="4" xfId="0" applyNumberFormat="1" applyFont="1" applyBorder="1" applyAlignment="1">
      <alignment vertical="center" shrinkToFit="1"/>
    </xf>
    <xf numFmtId="0" fontId="11" fillId="0" borderId="0" xfId="0" applyFont="1" applyAlignment="1"/>
    <xf numFmtId="0" fontId="12" fillId="0" borderId="0" xfId="0" applyFont="1"/>
    <xf numFmtId="0" fontId="13" fillId="0" borderId="0" xfId="0" applyFont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9" fillId="0" borderId="15" xfId="0" applyFont="1" applyBorder="1" applyAlignment="1">
      <alignment horizontal="center" vertical="center"/>
    </xf>
    <xf numFmtId="0" fontId="9" fillId="0" borderId="11" xfId="0" applyFont="1" applyBorder="1" applyAlignment="1">
      <alignment vertical="center" shrinkToFit="1"/>
    </xf>
    <xf numFmtId="181" fontId="8" fillId="3" borderId="16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4" xfId="0" applyFont="1" applyBorder="1" applyAlignment="1">
      <alignment horizontal="center" vertical="center" shrinkToFit="1"/>
    </xf>
    <xf numFmtId="177" fontId="17" fillId="2" borderId="4" xfId="0" applyNumberFormat="1" applyFont="1" applyFill="1" applyBorder="1" applyAlignment="1">
      <alignment horizontal="right" vertical="center" shrinkToFit="1"/>
    </xf>
    <xf numFmtId="177" fontId="8" fillId="0" borderId="0" xfId="0" applyNumberFormat="1" applyFont="1" applyAlignment="1">
      <alignment vertical="center" shrinkToFit="1"/>
    </xf>
    <xf numFmtId="0" fontId="7" fillId="0" borderId="4" xfId="0" applyFont="1" applyBorder="1" applyAlignment="1">
      <alignment horizontal="center" vertical="center" shrinkToFit="1"/>
    </xf>
    <xf numFmtId="177" fontId="8" fillId="0" borderId="4" xfId="0" applyNumberFormat="1" applyFont="1" applyBorder="1" applyAlignment="1">
      <alignment horizontal="center" vertical="center" shrinkToFit="1"/>
    </xf>
    <xf numFmtId="0" fontId="8" fillId="0" borderId="4" xfId="0" applyFont="1" applyBorder="1" applyAlignment="1">
      <alignment vertical="center" shrinkToFit="1"/>
    </xf>
    <xf numFmtId="177" fontId="18" fillId="0" borderId="0" xfId="0" applyNumberFormat="1" applyFont="1" applyAlignment="1">
      <alignment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19" fillId="0" borderId="4" xfId="0" applyFont="1" applyBorder="1" applyAlignment="1">
      <alignment horizontal="center" vertical="center" shrinkToFit="1"/>
    </xf>
    <xf numFmtId="182" fontId="8" fillId="0" borderId="4" xfId="0" applyNumberFormat="1" applyFont="1" applyBorder="1" applyAlignment="1">
      <alignment horizontal="center" vertical="center" shrinkToFit="1"/>
    </xf>
    <xf numFmtId="182" fontId="1" fillId="0" borderId="0" xfId="0" applyNumberFormat="1" applyFont="1"/>
    <xf numFmtId="0" fontId="7" fillId="2" borderId="4" xfId="0" applyFont="1" applyFill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21" fillId="0" borderId="22" xfId="0" applyFont="1" applyBorder="1" applyAlignment="1">
      <alignment horizontal="center" vertical="center" shrinkToFit="1"/>
    </xf>
    <xf numFmtId="0" fontId="8" fillId="0" borderId="4" xfId="0" applyFont="1" applyBorder="1" applyAlignment="1">
      <alignment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177" fontId="8" fillId="0" borderId="27" xfId="0" applyNumberFormat="1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177" fontId="8" fillId="2" borderId="29" xfId="0" applyNumberFormat="1" applyFont="1" applyFill="1" applyBorder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shrinkToFit="1"/>
    </xf>
    <xf numFmtId="177" fontId="23" fillId="0" borderId="3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181" fontId="8" fillId="0" borderId="0" xfId="0" applyNumberFormat="1" applyFont="1" applyAlignment="1">
      <alignment vertical="center" shrinkToFit="1"/>
    </xf>
    <xf numFmtId="0" fontId="6" fillId="0" borderId="0" xfId="0" applyFont="1"/>
    <xf numFmtId="0" fontId="10" fillId="0" borderId="0" xfId="0" applyFont="1" applyAlignment="1">
      <alignment vertical="center" shrinkToFit="1"/>
    </xf>
    <xf numFmtId="0" fontId="1" fillId="0" borderId="0" xfId="0" applyFont="1"/>
    <xf numFmtId="0" fontId="24" fillId="0" borderId="0" xfId="0" applyFont="1" applyAlignment="1">
      <alignment vertical="center" shrinkToFit="1"/>
    </xf>
    <xf numFmtId="0" fontId="5" fillId="0" borderId="0" xfId="0" applyFont="1" applyAlignment="1">
      <alignment horizontal="left" vertical="center" shrinkToFit="1"/>
    </xf>
    <xf numFmtId="0" fontId="25" fillId="0" borderId="0" xfId="0" applyFont="1" applyAlignment="1">
      <alignment vertical="center" shrinkToFit="1"/>
    </xf>
    <xf numFmtId="0" fontId="11" fillId="0" borderId="0" xfId="0" applyFont="1"/>
    <xf numFmtId="0" fontId="22" fillId="0" borderId="22" xfId="0" applyFont="1" applyBorder="1" applyAlignment="1">
      <alignment horizontal="center" vertical="center" shrinkToFit="1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left" vertical="top"/>
    </xf>
    <xf numFmtId="0" fontId="27" fillId="0" borderId="1" xfId="0" applyFont="1" applyBorder="1" applyAlignment="1">
      <alignment horizontal="left" vertical="top"/>
    </xf>
    <xf numFmtId="0" fontId="27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0" fontId="27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7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181" fontId="8" fillId="2" borderId="6" xfId="0" applyNumberFormat="1" applyFont="1" applyFill="1" applyBorder="1" applyAlignment="1">
      <alignment horizontal="center" vertical="top" shrinkToFit="1"/>
    </xf>
    <xf numFmtId="0" fontId="4" fillId="0" borderId="11" xfId="0" applyFont="1" applyBorder="1"/>
    <xf numFmtId="0" fontId="4" fillId="0" borderId="12" xfId="0" applyFont="1" applyBorder="1"/>
    <xf numFmtId="0" fontId="15" fillId="0" borderId="9" xfId="0" applyFont="1" applyBorder="1" applyAlignment="1">
      <alignment horizontal="center"/>
    </xf>
    <xf numFmtId="0" fontId="0" fillId="0" borderId="0" xfId="0" applyFont="1" applyAlignment="1"/>
    <xf numFmtId="0" fontId="5" fillId="0" borderId="0" xfId="0" applyFont="1" applyAlignment="1">
      <alignment horizontal="center" vertical="center" shrinkToFit="1"/>
    </xf>
    <xf numFmtId="177" fontId="16" fillId="2" borderId="6" xfId="0" applyNumberFormat="1" applyFont="1" applyFill="1" applyBorder="1" applyAlignment="1">
      <alignment horizontal="right" vertical="center" shrinkToFit="1"/>
    </xf>
    <xf numFmtId="0" fontId="7" fillId="0" borderId="6" xfId="0" applyFont="1" applyBorder="1" applyAlignment="1">
      <alignment horizontal="center" vertical="center" shrinkToFit="1"/>
    </xf>
    <xf numFmtId="182" fontId="7" fillId="0" borderId="6" xfId="0" applyNumberFormat="1" applyFont="1" applyBorder="1" applyAlignment="1">
      <alignment horizontal="center" vertical="center" shrinkToFit="1"/>
    </xf>
    <xf numFmtId="177" fontId="7" fillId="0" borderId="6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177" fontId="17" fillId="0" borderId="6" xfId="0" applyNumberFormat="1" applyFont="1" applyBorder="1" applyAlignment="1">
      <alignment horizontal="center" vertical="center" shrinkToFit="1"/>
    </xf>
    <xf numFmtId="177" fontId="17" fillId="3" borderId="6" xfId="0" applyNumberFormat="1" applyFont="1" applyFill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177" fontId="8" fillId="0" borderId="6" xfId="0" applyNumberFormat="1" applyFont="1" applyBorder="1" applyAlignment="1">
      <alignment horizontal="center" vertical="center" shrinkToFit="1"/>
    </xf>
    <xf numFmtId="177" fontId="8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/>
    <xf numFmtId="0" fontId="6" fillId="0" borderId="23" xfId="0" applyFont="1" applyBorder="1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177" fontId="20" fillId="0" borderId="20" xfId="0" applyNumberFormat="1" applyFont="1" applyBorder="1" applyAlignment="1">
      <alignment horizontal="center" vertical="center" shrinkToFit="1"/>
    </xf>
    <xf numFmtId="0" fontId="4" fillId="0" borderId="21" xfId="0" applyFont="1" applyBorder="1"/>
    <xf numFmtId="177" fontId="22" fillId="0" borderId="20" xfId="0" applyNumberFormat="1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178" fontId="14" fillId="2" borderId="6" xfId="0" applyNumberFormat="1" applyFont="1" applyFill="1" applyBorder="1" applyAlignment="1">
      <alignment horizontal="center" vertical="center" shrinkToFit="1"/>
    </xf>
    <xf numFmtId="0" fontId="10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6" fillId="2" borderId="2" xfId="0" applyFont="1" applyFill="1" applyBorder="1" applyAlignment="1">
      <alignment horizontal="center"/>
    </xf>
    <xf numFmtId="0" fontId="4" fillId="0" borderId="3" xfId="0" applyFont="1" applyBorder="1"/>
    <xf numFmtId="0" fontId="9" fillId="0" borderId="5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3" xfId="0" applyFont="1" applyBorder="1"/>
    <xf numFmtId="0" fontId="6" fillId="2" borderId="6" xfId="0" applyFont="1" applyFill="1" applyBorder="1" applyAlignment="1">
      <alignment horizontal="center"/>
    </xf>
    <xf numFmtId="0" fontId="4" fillId="0" borderId="7" xfId="0" applyFont="1" applyBorder="1"/>
    <xf numFmtId="179" fontId="8" fillId="2" borderId="6" xfId="0" applyNumberFormat="1" applyFont="1" applyFill="1" applyBorder="1" applyAlignment="1">
      <alignment horizontal="center" vertical="center" shrinkToFit="1"/>
    </xf>
    <xf numFmtId="180" fontId="8" fillId="3" borderId="6" xfId="0" applyNumberFormat="1" applyFont="1" applyFill="1" applyBorder="1" applyAlignment="1">
      <alignment horizontal="center" vertical="center" shrinkToFit="1"/>
    </xf>
    <xf numFmtId="0" fontId="6" fillId="2" borderId="14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26" fillId="0" borderId="0" xfId="0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1" fillId="0" borderId="0" xfId="0" applyFont="1" applyAlignment="1">
      <alignment horizontal="center" vertical="top"/>
    </xf>
    <xf numFmtId="0" fontId="27" fillId="0" borderId="0" xfId="0" applyFont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4" fillId="0" borderId="15" xfId="0" applyFont="1" applyBorder="1"/>
    <xf numFmtId="0" fontId="28" fillId="0" borderId="15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4" fontId="1" fillId="0" borderId="11" xfId="0" applyNumberFormat="1" applyFont="1" applyBorder="1" applyAlignment="1">
      <alignment vertical="center"/>
    </xf>
    <xf numFmtId="0" fontId="27" fillId="0" borderId="32" xfId="0" applyFont="1" applyBorder="1" applyAlignment="1">
      <alignment vertical="center"/>
    </xf>
    <xf numFmtId="0" fontId="4" fillId="0" borderId="32" xfId="0" applyFont="1" applyBorder="1"/>
    <xf numFmtId="0" fontId="29" fillId="0" borderId="33" xfId="0" applyFont="1" applyBorder="1" applyAlignment="1">
      <alignment horizontal="center" vertical="center"/>
    </xf>
    <xf numFmtId="0" fontId="4" fillId="0" borderId="33" xfId="0" applyFont="1" applyBorder="1"/>
    <xf numFmtId="0" fontId="4" fillId="0" borderId="34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homestation.company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info@homestation.company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info@homestation.compan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000"/>
  <sheetViews>
    <sheetView tabSelected="1" workbookViewId="0"/>
  </sheetViews>
  <sheetFormatPr defaultColWidth="12.6640625" defaultRowHeight="15" customHeight="1"/>
  <cols>
    <col min="1" max="1" width="13.75" customWidth="1"/>
    <col min="2" max="2" width="35.5" customWidth="1"/>
    <col min="3" max="3" width="32.4140625" customWidth="1"/>
    <col min="4" max="4" width="13.75" customWidth="1"/>
    <col min="5" max="5" width="20.4140625" customWidth="1"/>
    <col min="6" max="8" width="13.75" customWidth="1"/>
    <col min="9" max="9" width="30.1640625" customWidth="1"/>
    <col min="10" max="10" width="13.75" customWidth="1"/>
    <col min="11" max="11" width="25.6640625" customWidth="1"/>
    <col min="12" max="12" width="22" customWidth="1"/>
    <col min="13" max="26" width="13.75" customWidth="1"/>
  </cols>
  <sheetData>
    <row r="1" spans="2:14" ht="25.5" customHeight="1"/>
    <row r="2" spans="2:14" ht="25.5" customHeight="1">
      <c r="B2" s="100"/>
      <c r="C2" s="77"/>
      <c r="D2" s="77"/>
      <c r="E2" s="101" t="s">
        <v>0</v>
      </c>
      <c r="F2" s="77"/>
      <c r="G2" s="77"/>
      <c r="H2" s="77"/>
      <c r="I2" s="77"/>
    </row>
    <row r="3" spans="2:14" ht="25.5" customHeight="1">
      <c r="B3" s="77"/>
      <c r="C3" s="77"/>
      <c r="D3" s="77"/>
      <c r="E3" s="77"/>
      <c r="F3" s="77"/>
      <c r="G3" s="77"/>
      <c r="H3" s="77"/>
      <c r="I3" s="77"/>
      <c r="K3" s="102" t="s">
        <v>1</v>
      </c>
      <c r="L3" s="103"/>
      <c r="M3" s="103"/>
      <c r="N3" s="1"/>
    </row>
    <row r="4" spans="2:14" ht="25.5" customHeight="1">
      <c r="B4" s="77"/>
      <c r="C4" s="77"/>
      <c r="D4" s="77"/>
      <c r="G4" s="104" t="s">
        <v>2</v>
      </c>
      <c r="H4" s="105"/>
      <c r="K4" s="2" t="s">
        <v>3</v>
      </c>
      <c r="L4" s="2" t="s">
        <v>4</v>
      </c>
      <c r="M4" s="3"/>
      <c r="N4" s="4"/>
    </row>
    <row r="5" spans="2:14" ht="18" customHeight="1">
      <c r="B5" s="106" t="s">
        <v>5</v>
      </c>
      <c r="C5" s="5" t="s">
        <v>6</v>
      </c>
      <c r="D5" s="109"/>
      <c r="E5" s="110"/>
      <c r="F5" s="6" t="s">
        <v>7</v>
      </c>
      <c r="G5" s="7" t="s">
        <v>8</v>
      </c>
      <c r="H5" s="96" t="s">
        <v>9</v>
      </c>
      <c r="I5" s="77"/>
      <c r="K5" s="8" t="s">
        <v>10</v>
      </c>
      <c r="L5" s="8" t="s">
        <v>11</v>
      </c>
      <c r="M5" s="9">
        <f>SUM(C18,D19,D20,D21,D22,D23,C24,D25)+400000+D16</f>
        <v>466000</v>
      </c>
      <c r="N5" s="4"/>
    </row>
    <row r="6" spans="2:14" ht="18" customHeight="1">
      <c r="B6" s="107"/>
      <c r="C6" s="5" t="s">
        <v>6</v>
      </c>
      <c r="D6" s="109"/>
      <c r="E6" s="110"/>
      <c r="F6" s="6" t="s">
        <v>7</v>
      </c>
      <c r="G6" s="7" t="s">
        <v>8</v>
      </c>
      <c r="H6" s="97" t="s">
        <v>12</v>
      </c>
      <c r="I6" s="77"/>
      <c r="K6" s="10" t="s">
        <v>13</v>
      </c>
      <c r="L6" s="11"/>
      <c r="M6" s="11"/>
      <c r="N6" s="12"/>
    </row>
    <row r="7" spans="2:14" ht="18" customHeight="1">
      <c r="B7" s="107"/>
      <c r="C7" s="5" t="s">
        <v>14</v>
      </c>
      <c r="D7" s="98"/>
      <c r="E7" s="74"/>
      <c r="F7" s="74"/>
      <c r="G7" s="75"/>
      <c r="H7" s="99" t="s">
        <v>15</v>
      </c>
      <c r="I7" s="77"/>
    </row>
    <row r="8" spans="2:14" ht="18" customHeight="1">
      <c r="B8" s="108"/>
      <c r="C8" s="5" t="s">
        <v>16</v>
      </c>
      <c r="D8" s="114"/>
      <c r="E8" s="74"/>
      <c r="F8" s="74"/>
      <c r="G8" s="75"/>
      <c r="H8" s="97" t="s">
        <v>17</v>
      </c>
      <c r="I8" s="77"/>
    </row>
    <row r="9" spans="2:14" ht="18" customHeight="1">
      <c r="B9" s="106" t="s">
        <v>18</v>
      </c>
      <c r="C9" s="13" t="s">
        <v>19</v>
      </c>
      <c r="D9" s="115"/>
      <c r="E9" s="74"/>
      <c r="F9" s="74"/>
      <c r="G9" s="75"/>
      <c r="H9" s="97" t="s">
        <v>20</v>
      </c>
      <c r="I9" s="77"/>
    </row>
    <row r="10" spans="2:14" ht="18" customHeight="1">
      <c r="B10" s="107"/>
      <c r="C10" s="13" t="s">
        <v>21</v>
      </c>
      <c r="D10" s="111"/>
      <c r="E10" s="75"/>
      <c r="F10" s="112">
        <f t="shared" ref="F10:F11" si="0">D10*0.3025</f>
        <v>0</v>
      </c>
      <c r="G10" s="75"/>
      <c r="H10" s="113" t="s">
        <v>22</v>
      </c>
      <c r="I10" s="105"/>
    </row>
    <row r="11" spans="2:14" ht="18" customHeight="1">
      <c r="B11" s="107"/>
      <c r="C11" s="13" t="s">
        <v>23</v>
      </c>
      <c r="D11" s="111"/>
      <c r="E11" s="75"/>
      <c r="F11" s="112">
        <f t="shared" si="0"/>
        <v>0</v>
      </c>
      <c r="G11" s="75"/>
      <c r="H11" s="113" t="s">
        <v>16</v>
      </c>
      <c r="I11" s="105"/>
    </row>
    <row r="12" spans="2:14" ht="18" customHeight="1">
      <c r="B12" s="108"/>
      <c r="C12" s="13" t="s">
        <v>24</v>
      </c>
      <c r="D12" s="73"/>
      <c r="E12" s="74"/>
      <c r="F12" s="74"/>
      <c r="G12" s="75"/>
      <c r="H12" s="76" t="s">
        <v>25</v>
      </c>
      <c r="I12" s="77"/>
    </row>
    <row r="13" spans="2:14" ht="25.5" customHeight="1">
      <c r="B13" s="14"/>
      <c r="C13" s="15"/>
      <c r="D13" s="16"/>
      <c r="E13" s="4"/>
      <c r="F13" s="78"/>
      <c r="G13" s="77"/>
      <c r="H13" s="77"/>
      <c r="I13" s="4"/>
    </row>
    <row r="14" spans="2:14" ht="25.5" customHeight="1">
      <c r="B14" s="17"/>
      <c r="C14" s="79" t="s">
        <v>26</v>
      </c>
      <c r="D14" s="75"/>
      <c r="E14" s="18"/>
      <c r="F14" s="80" t="s">
        <v>27</v>
      </c>
      <c r="G14" s="74"/>
      <c r="H14" s="74"/>
      <c r="I14" s="75"/>
    </row>
    <row r="15" spans="2:14" ht="25.5" customHeight="1">
      <c r="B15" s="80" t="s">
        <v>28</v>
      </c>
      <c r="C15" s="74"/>
      <c r="D15" s="75"/>
      <c r="E15" s="18"/>
      <c r="F15" s="80" t="s">
        <v>29</v>
      </c>
      <c r="G15" s="75"/>
      <c r="H15" s="81" t="e">
        <f>SUM(H22,H30)</f>
        <v>#NUM!</v>
      </c>
      <c r="I15" s="75"/>
    </row>
    <row r="16" spans="2:14" ht="25.5" customHeight="1">
      <c r="B16" s="19" t="s">
        <v>30</v>
      </c>
      <c r="C16" s="19"/>
      <c r="D16" s="20"/>
      <c r="E16" s="21"/>
      <c r="F16" s="80" t="s">
        <v>31</v>
      </c>
      <c r="G16" s="75"/>
      <c r="H16" s="82" t="e">
        <f>SUM(H31,H23)</f>
        <v>#NUM!</v>
      </c>
      <c r="I16" s="75"/>
    </row>
    <row r="17" spans="2:10" ht="40.5" customHeight="1">
      <c r="B17" s="22" t="s">
        <v>32</v>
      </c>
      <c r="C17" s="22" t="s">
        <v>33</v>
      </c>
      <c r="D17" s="20"/>
      <c r="E17" s="21"/>
      <c r="F17" s="83" t="s">
        <v>34</v>
      </c>
      <c r="G17" s="75"/>
      <c r="H17" s="83" t="s">
        <v>35</v>
      </c>
      <c r="I17" s="75"/>
    </row>
    <row r="18" spans="2:10" ht="25.5" customHeight="1">
      <c r="B18" s="19" t="s">
        <v>36</v>
      </c>
      <c r="C18" s="84">
        <f>SUM(D17*1.033)+66000-D17</f>
        <v>66000</v>
      </c>
      <c r="D18" s="75"/>
      <c r="E18" s="18"/>
      <c r="F18" s="83" t="s">
        <v>37</v>
      </c>
      <c r="G18" s="75"/>
      <c r="H18" s="23">
        <f>SUM(D34*0.9)</f>
        <v>0</v>
      </c>
      <c r="I18" s="24" t="s">
        <v>38</v>
      </c>
    </row>
    <row r="19" spans="2:10" ht="25.5" customHeight="1">
      <c r="B19" s="19" t="s">
        <v>39</v>
      </c>
      <c r="C19" s="19" t="s">
        <v>40</v>
      </c>
      <c r="D19" s="20"/>
      <c r="E19" s="25"/>
      <c r="F19" s="83" t="s">
        <v>41</v>
      </c>
      <c r="G19" s="75"/>
      <c r="H19" s="26"/>
      <c r="I19" s="24" t="s">
        <v>42</v>
      </c>
    </row>
    <row r="20" spans="2:10" ht="28.5" customHeight="1">
      <c r="B20" s="22" t="s">
        <v>43</v>
      </c>
      <c r="C20" s="19" t="s">
        <v>40</v>
      </c>
      <c r="D20" s="20"/>
      <c r="E20" s="21"/>
      <c r="F20" s="83" t="s">
        <v>44</v>
      </c>
      <c r="G20" s="75"/>
      <c r="H20" s="83" t="s">
        <v>45</v>
      </c>
      <c r="I20" s="75"/>
    </row>
    <row r="21" spans="2:10" ht="25.5" customHeight="1">
      <c r="B21" s="19" t="s">
        <v>46</v>
      </c>
      <c r="C21" s="19" t="s">
        <v>40</v>
      </c>
      <c r="D21" s="20">
        <v>0</v>
      </c>
      <c r="E21" s="18"/>
      <c r="F21" s="83" t="s">
        <v>47</v>
      </c>
      <c r="G21" s="75"/>
      <c r="H21" s="26"/>
      <c r="I21" s="24" t="s">
        <v>48</v>
      </c>
    </row>
    <row r="22" spans="2:10" ht="25.5" customHeight="1">
      <c r="B22" s="27" t="s">
        <v>49</v>
      </c>
      <c r="C22" s="19" t="s">
        <v>40</v>
      </c>
      <c r="D22" s="20">
        <v>0</v>
      </c>
      <c r="E22" s="18"/>
      <c r="F22" s="83" t="s">
        <v>50</v>
      </c>
      <c r="G22" s="75"/>
      <c r="H22" s="28" t="e">
        <f>ROUNDDOWN(PMT(H21/100/12,H19*12,H18*-1),0)</f>
        <v>#NUM!</v>
      </c>
      <c r="I22" s="24" t="s">
        <v>38</v>
      </c>
    </row>
    <row r="23" spans="2:10" ht="25.5" customHeight="1">
      <c r="B23" s="19" t="s">
        <v>51</v>
      </c>
      <c r="C23" s="19" t="s">
        <v>40</v>
      </c>
      <c r="D23" s="20">
        <v>0</v>
      </c>
      <c r="E23" s="18"/>
      <c r="F23" s="83" t="s">
        <v>52</v>
      </c>
      <c r="G23" s="75"/>
      <c r="H23" s="28" t="e">
        <f>SUM(H22*12)</f>
        <v>#NUM!</v>
      </c>
      <c r="I23" s="24" t="s">
        <v>53</v>
      </c>
      <c r="J23" s="29"/>
    </row>
    <row r="24" spans="2:10" ht="25.5" customHeight="1">
      <c r="B24" s="19" t="s">
        <v>54</v>
      </c>
      <c r="C24" s="85">
        <f>SUM(C14*1.0168)-C14</f>
        <v>0</v>
      </c>
      <c r="D24" s="75"/>
      <c r="E24" s="18"/>
      <c r="F24" s="86" t="s">
        <v>55</v>
      </c>
      <c r="G24" s="77"/>
      <c r="H24" s="77"/>
      <c r="I24" s="77"/>
    </row>
    <row r="25" spans="2:10" ht="25.5" customHeight="1">
      <c r="B25" s="30" t="s">
        <v>56</v>
      </c>
      <c r="C25" s="19" t="s">
        <v>40</v>
      </c>
      <c r="D25" s="20"/>
      <c r="E25" s="18"/>
      <c r="F25" s="83" t="s">
        <v>34</v>
      </c>
      <c r="G25" s="75"/>
      <c r="H25" s="87" t="s">
        <v>57</v>
      </c>
      <c r="I25" s="75"/>
    </row>
    <row r="26" spans="2:10" ht="25.5" customHeight="1">
      <c r="B26" s="19" t="s">
        <v>58</v>
      </c>
      <c r="C26" s="87">
        <f>SUM(D25,C24,D23,D22,D21,D20,D19,C18,D16)</f>
        <v>66000</v>
      </c>
      <c r="D26" s="75"/>
      <c r="E26" s="18"/>
      <c r="F26" s="83" t="s">
        <v>37</v>
      </c>
      <c r="G26" s="75"/>
      <c r="H26" s="23">
        <f>SUM(D34-H18)</f>
        <v>0</v>
      </c>
      <c r="I26" s="24" t="s">
        <v>53</v>
      </c>
    </row>
    <row r="27" spans="2:10" ht="25.5" customHeight="1">
      <c r="B27" s="31" t="s">
        <v>59</v>
      </c>
      <c r="C27" s="88">
        <f>+C14-C26</f>
        <v>-66000</v>
      </c>
      <c r="D27" s="89"/>
      <c r="E27" s="18"/>
      <c r="F27" s="83" t="s">
        <v>41</v>
      </c>
      <c r="G27" s="75"/>
      <c r="H27" s="26"/>
      <c r="I27" s="24" t="s">
        <v>42</v>
      </c>
    </row>
    <row r="28" spans="2:10" ht="25.5" customHeight="1">
      <c r="B28" s="32" t="s">
        <v>58</v>
      </c>
      <c r="C28" s="93">
        <f>SUM(C27,C26)</f>
        <v>0</v>
      </c>
      <c r="D28" s="94"/>
      <c r="E28" s="18"/>
      <c r="F28" s="83" t="s">
        <v>44</v>
      </c>
      <c r="G28" s="75"/>
      <c r="H28" s="83" t="s">
        <v>60</v>
      </c>
      <c r="I28" s="75"/>
    </row>
    <row r="29" spans="2:10" ht="25.5" customHeight="1">
      <c r="B29" s="33" t="s">
        <v>61</v>
      </c>
      <c r="C29" s="95">
        <f>SUM(D25,C24,D23,D22,D21,D20,D19,C18)</f>
        <v>66000</v>
      </c>
      <c r="D29" s="94"/>
      <c r="E29" s="21"/>
      <c r="F29" s="83" t="s">
        <v>47</v>
      </c>
      <c r="G29" s="75"/>
      <c r="H29" s="26"/>
      <c r="I29" s="24" t="s">
        <v>48</v>
      </c>
    </row>
    <row r="30" spans="2:10" ht="25.5" customHeight="1">
      <c r="B30" s="33" t="s">
        <v>62</v>
      </c>
      <c r="C30" s="95">
        <f>SUM(C28-D16)</f>
        <v>0</v>
      </c>
      <c r="D30" s="94"/>
      <c r="E30" s="18"/>
      <c r="F30" s="83" t="s">
        <v>50</v>
      </c>
      <c r="G30" s="75"/>
      <c r="H30" s="28" t="e">
        <f>ROUNDDOWN(PMT(H29/100/12,H27*12,H26*-1),0)</f>
        <v>#NUM!</v>
      </c>
      <c r="I30" s="34" t="s">
        <v>38</v>
      </c>
    </row>
    <row r="31" spans="2:10" ht="25.5" customHeight="1">
      <c r="B31" s="90" t="s">
        <v>63</v>
      </c>
      <c r="C31" s="91"/>
      <c r="D31" s="92"/>
      <c r="E31" s="18"/>
      <c r="F31" s="83" t="s">
        <v>52</v>
      </c>
      <c r="G31" s="75"/>
      <c r="H31" s="23" t="e">
        <f>SUM(H30)*12</f>
        <v>#NUM!</v>
      </c>
      <c r="I31" s="24" t="s">
        <v>53</v>
      </c>
    </row>
    <row r="32" spans="2:10" ht="25.5" customHeight="1">
      <c r="B32" s="35" t="s">
        <v>64</v>
      </c>
      <c r="C32" s="36" t="s">
        <v>40</v>
      </c>
      <c r="D32" s="37">
        <f>SUM(C28)</f>
        <v>0</v>
      </c>
      <c r="E32" s="18"/>
      <c r="F32" s="86" t="s">
        <v>65</v>
      </c>
      <c r="G32" s="77"/>
      <c r="H32" s="77"/>
      <c r="I32" s="77"/>
    </row>
    <row r="33" spans="2:9" ht="25.5" customHeight="1">
      <c r="B33" s="38" t="s">
        <v>66</v>
      </c>
      <c r="C33" s="39"/>
      <c r="D33" s="40"/>
      <c r="E33" s="41"/>
      <c r="F33" s="42"/>
      <c r="G33" s="42"/>
      <c r="H33" s="42"/>
      <c r="I33" s="18"/>
    </row>
    <row r="34" spans="2:9" ht="25.5" customHeight="1">
      <c r="B34" s="43" t="s">
        <v>67</v>
      </c>
      <c r="C34" s="44"/>
      <c r="D34" s="45">
        <f>SUM(D32-D33)</f>
        <v>0</v>
      </c>
      <c r="E34" s="46"/>
      <c r="F34" s="18"/>
      <c r="G34" s="18"/>
      <c r="H34" s="18"/>
      <c r="I34" s="18"/>
    </row>
    <row r="35" spans="2:9" ht="25.5" customHeight="1">
      <c r="B35" s="86" t="s">
        <v>68</v>
      </c>
      <c r="C35" s="77"/>
      <c r="D35" s="77"/>
      <c r="E35" s="47"/>
      <c r="F35" s="18"/>
      <c r="G35" s="18"/>
      <c r="H35" s="18"/>
      <c r="I35" s="18"/>
    </row>
    <row r="36" spans="2:9" ht="25.5" customHeight="1">
      <c r="E36" s="18"/>
      <c r="F36" s="48"/>
      <c r="G36" s="48"/>
      <c r="H36" s="48"/>
      <c r="I36" s="48"/>
    </row>
    <row r="37" spans="2:9" ht="25.5" customHeight="1">
      <c r="E37" s="4"/>
    </row>
    <row r="38" spans="2:9" ht="25.5" customHeight="1">
      <c r="E38" s="1"/>
    </row>
    <row r="39" spans="2:9" ht="25.5" customHeight="1">
      <c r="B39" s="49"/>
      <c r="C39" s="49"/>
      <c r="D39" s="49"/>
      <c r="E39" s="4"/>
    </row>
    <row r="40" spans="2:9" ht="25.5" customHeight="1">
      <c r="E40" s="4"/>
    </row>
    <row r="41" spans="2:9" ht="25.5" customHeight="1">
      <c r="E41" s="4"/>
    </row>
    <row r="42" spans="2:9" ht="25.5" customHeight="1">
      <c r="E42" s="1"/>
    </row>
    <row r="43" spans="2:9" ht="25.5" customHeight="1"/>
    <row r="44" spans="2:9" ht="25.5" customHeight="1"/>
    <row r="45" spans="2:9" ht="25.5" customHeight="1">
      <c r="F45" s="50"/>
      <c r="G45" s="50"/>
      <c r="H45" s="50"/>
    </row>
    <row r="46" spans="2:9" ht="25.5" customHeight="1">
      <c r="F46" s="50"/>
      <c r="G46" s="50"/>
      <c r="H46" s="50"/>
    </row>
    <row r="47" spans="2:9" ht="25.5" customHeight="1">
      <c r="E47" s="4"/>
      <c r="F47" s="50"/>
      <c r="G47" s="50"/>
      <c r="H47" s="50"/>
    </row>
    <row r="48" spans="2:9" ht="25.5" customHeight="1">
      <c r="D48" s="50"/>
      <c r="E48" s="51"/>
      <c r="F48" s="50"/>
      <c r="G48" s="50"/>
      <c r="H48" s="50"/>
    </row>
    <row r="49" spans="4:8" ht="25.5" customHeight="1">
      <c r="D49" s="50"/>
      <c r="E49" s="4"/>
      <c r="F49" s="50"/>
      <c r="G49" s="50"/>
      <c r="H49" s="50"/>
    </row>
    <row r="50" spans="4:8" ht="25.5" customHeight="1">
      <c r="D50" s="50"/>
      <c r="E50" s="4"/>
      <c r="F50" s="50"/>
      <c r="G50" s="50"/>
      <c r="H50" s="50"/>
    </row>
    <row r="51" spans="4:8" ht="25.5" customHeight="1">
      <c r="D51" s="50"/>
      <c r="E51" s="52"/>
      <c r="F51" s="50"/>
      <c r="G51" s="50"/>
      <c r="H51" s="50"/>
    </row>
    <row r="52" spans="4:8" ht="25.5" customHeight="1">
      <c r="D52" s="50"/>
      <c r="E52" s="53"/>
    </row>
    <row r="53" spans="4:8" ht="25.5" customHeight="1">
      <c r="D53" s="50"/>
      <c r="E53" s="53"/>
    </row>
    <row r="54" spans="4:8" ht="25.5" customHeight="1">
      <c r="D54" s="50"/>
      <c r="E54" s="53"/>
    </row>
    <row r="55" spans="4:8" ht="25.5" customHeight="1"/>
    <row r="56" spans="4:8" ht="25.5" customHeight="1"/>
    <row r="57" spans="4:8" ht="25.5" customHeight="1"/>
    <row r="58" spans="4:8" ht="25.5" customHeight="1"/>
    <row r="59" spans="4:8" ht="25.5" customHeight="1"/>
    <row r="60" spans="4:8" ht="25.5" customHeight="1"/>
    <row r="61" spans="4:8" ht="25.5" customHeight="1"/>
    <row r="62" spans="4:8" ht="25.5" customHeight="1"/>
    <row r="63" spans="4:8" ht="25.5" customHeight="1"/>
    <row r="64" spans="4:8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</sheetData>
  <mergeCells count="61">
    <mergeCell ref="B9:B12"/>
    <mergeCell ref="D9:G9"/>
    <mergeCell ref="H9:I9"/>
    <mergeCell ref="F10:G10"/>
    <mergeCell ref="H10:I10"/>
    <mergeCell ref="D10:E10"/>
    <mergeCell ref="D11:E11"/>
    <mergeCell ref="F11:G11"/>
    <mergeCell ref="H11:I11"/>
    <mergeCell ref="D8:G8"/>
    <mergeCell ref="H8:I8"/>
    <mergeCell ref="K3:M3"/>
    <mergeCell ref="G4:H4"/>
    <mergeCell ref="B5:B8"/>
    <mergeCell ref="D5:E5"/>
    <mergeCell ref="D6:E6"/>
    <mergeCell ref="H5:I5"/>
    <mergeCell ref="H6:I6"/>
    <mergeCell ref="D7:G7"/>
    <mergeCell ref="H7:I7"/>
    <mergeCell ref="B2:D4"/>
    <mergeCell ref="E2:I3"/>
    <mergeCell ref="C27:D27"/>
    <mergeCell ref="H28:I28"/>
    <mergeCell ref="B31:D31"/>
    <mergeCell ref="B35:D35"/>
    <mergeCell ref="C28:D28"/>
    <mergeCell ref="C29:D29"/>
    <mergeCell ref="F29:G29"/>
    <mergeCell ref="C30:D30"/>
    <mergeCell ref="F30:G30"/>
    <mergeCell ref="F31:G31"/>
    <mergeCell ref="F32:I32"/>
    <mergeCell ref="F27:G27"/>
    <mergeCell ref="F28:G28"/>
    <mergeCell ref="C24:D24"/>
    <mergeCell ref="F24:I24"/>
    <mergeCell ref="F25:G25"/>
    <mergeCell ref="H25:I25"/>
    <mergeCell ref="C26:D26"/>
    <mergeCell ref="F26:G26"/>
    <mergeCell ref="F20:G20"/>
    <mergeCell ref="H20:I20"/>
    <mergeCell ref="F21:G21"/>
    <mergeCell ref="F22:G22"/>
    <mergeCell ref="F23:G23"/>
    <mergeCell ref="F17:G17"/>
    <mergeCell ref="H17:I17"/>
    <mergeCell ref="C18:D18"/>
    <mergeCell ref="F18:G18"/>
    <mergeCell ref="F19:G19"/>
    <mergeCell ref="B15:D15"/>
    <mergeCell ref="H15:I15"/>
    <mergeCell ref="F15:G15"/>
    <mergeCell ref="F16:G16"/>
    <mergeCell ref="H16:I16"/>
    <mergeCell ref="D12:G12"/>
    <mergeCell ref="H12:I12"/>
    <mergeCell ref="F13:H13"/>
    <mergeCell ref="C14:D14"/>
    <mergeCell ref="F14:I14"/>
  </mergeCells>
  <phoneticPr fontId="34"/>
  <hyperlinks>
    <hyperlink ref="H12" r:id="rId1" xr:uid="{00000000-0004-0000-0000-000000000000}"/>
  </hyperlinks>
  <pageMargins left="0.7" right="0.7" top="0.75" bottom="0.75" header="0" footer="0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1000"/>
  <sheetViews>
    <sheetView workbookViewId="0"/>
  </sheetViews>
  <sheetFormatPr defaultColWidth="12.6640625" defaultRowHeight="15" customHeight="1"/>
  <cols>
    <col min="1" max="1" width="13.75" customWidth="1"/>
    <col min="2" max="2" width="24.6640625" customWidth="1"/>
    <col min="3" max="4" width="13.75" customWidth="1"/>
    <col min="5" max="5" width="20.4140625" customWidth="1"/>
    <col min="6" max="8" width="13.75" customWidth="1"/>
    <col min="9" max="9" width="22" customWidth="1"/>
    <col min="10" max="26" width="13.75" customWidth="1"/>
  </cols>
  <sheetData>
    <row r="1" spans="2:14" ht="25.5" customHeight="1"/>
    <row r="2" spans="2:14" ht="25.5" customHeight="1">
      <c r="B2" s="100"/>
      <c r="C2" s="77"/>
      <c r="D2" s="77"/>
      <c r="E2" s="101" t="s">
        <v>69</v>
      </c>
      <c r="F2" s="77"/>
      <c r="G2" s="77"/>
      <c r="H2" s="77"/>
      <c r="I2" s="77"/>
    </row>
    <row r="3" spans="2:14" ht="25.5" customHeight="1">
      <c r="B3" s="77"/>
      <c r="C3" s="77"/>
      <c r="D3" s="77"/>
      <c r="E3" s="77"/>
      <c r="F3" s="77"/>
      <c r="G3" s="77"/>
      <c r="H3" s="77"/>
      <c r="I3" s="77"/>
      <c r="K3" s="102" t="s">
        <v>70</v>
      </c>
      <c r="L3" s="103"/>
      <c r="M3" s="103"/>
      <c r="N3" s="1"/>
    </row>
    <row r="4" spans="2:14" ht="25.5" customHeight="1">
      <c r="B4" s="77"/>
      <c r="C4" s="77"/>
      <c r="D4" s="77"/>
      <c r="G4" s="104" t="s">
        <v>71</v>
      </c>
      <c r="H4" s="105"/>
      <c r="K4" s="2" t="s">
        <v>72</v>
      </c>
      <c r="L4" s="2" t="s">
        <v>73</v>
      </c>
      <c r="M4" s="3"/>
      <c r="N4" s="4"/>
    </row>
    <row r="5" spans="2:14" ht="18" customHeight="1">
      <c r="B5" s="106" t="s">
        <v>74</v>
      </c>
      <c r="C5" s="5" t="s">
        <v>75</v>
      </c>
      <c r="D5" s="109"/>
      <c r="E5" s="110"/>
      <c r="F5" s="6" t="s">
        <v>7</v>
      </c>
      <c r="G5" s="7"/>
      <c r="H5" s="96" t="s">
        <v>9</v>
      </c>
      <c r="I5" s="77"/>
      <c r="K5" s="8" t="s">
        <v>76</v>
      </c>
      <c r="L5" s="8" t="s">
        <v>77</v>
      </c>
      <c r="M5" s="9">
        <f>SUM(C18,D19,D20,D21,D22,D23,C24,D25)+400000+D16</f>
        <v>466000</v>
      </c>
      <c r="N5" s="4"/>
    </row>
    <row r="6" spans="2:14" ht="18" customHeight="1">
      <c r="B6" s="107"/>
      <c r="C6" s="5" t="s">
        <v>75</v>
      </c>
      <c r="D6" s="109"/>
      <c r="E6" s="110"/>
      <c r="F6" s="6" t="s">
        <v>7</v>
      </c>
      <c r="G6" s="7"/>
      <c r="H6" s="97" t="s">
        <v>12</v>
      </c>
      <c r="I6" s="77"/>
      <c r="K6" s="54" t="s">
        <v>78</v>
      </c>
      <c r="L6" s="11"/>
      <c r="M6" s="11"/>
      <c r="N6" s="12"/>
    </row>
    <row r="7" spans="2:14" ht="18" customHeight="1">
      <c r="B7" s="107"/>
      <c r="C7" s="5" t="s">
        <v>79</v>
      </c>
      <c r="D7" s="98"/>
      <c r="E7" s="74"/>
      <c r="F7" s="74"/>
      <c r="G7" s="75"/>
      <c r="H7" s="99" t="s">
        <v>15</v>
      </c>
      <c r="I7" s="77"/>
    </row>
    <row r="8" spans="2:14" ht="18" customHeight="1">
      <c r="B8" s="108"/>
      <c r="C8" s="5" t="s">
        <v>80</v>
      </c>
      <c r="D8" s="114"/>
      <c r="E8" s="74"/>
      <c r="F8" s="74"/>
      <c r="G8" s="75"/>
      <c r="H8" s="97" t="s">
        <v>17</v>
      </c>
      <c r="I8" s="77"/>
    </row>
    <row r="9" spans="2:14" ht="18" customHeight="1">
      <c r="B9" s="106" t="s">
        <v>81</v>
      </c>
      <c r="C9" s="13" t="s">
        <v>82</v>
      </c>
      <c r="D9" s="115"/>
      <c r="E9" s="74"/>
      <c r="F9" s="74"/>
      <c r="G9" s="75"/>
      <c r="H9" s="97" t="s">
        <v>20</v>
      </c>
      <c r="I9" s="77"/>
    </row>
    <row r="10" spans="2:14" ht="18" customHeight="1">
      <c r="B10" s="107"/>
      <c r="C10" s="13" t="s">
        <v>83</v>
      </c>
      <c r="D10" s="111"/>
      <c r="E10" s="75"/>
      <c r="F10" s="112">
        <f t="shared" ref="F10:F11" si="0">D10*0.3025</f>
        <v>0</v>
      </c>
      <c r="G10" s="75"/>
      <c r="H10" s="113" t="s">
        <v>84</v>
      </c>
      <c r="I10" s="105"/>
    </row>
    <row r="11" spans="2:14" ht="18" customHeight="1">
      <c r="B11" s="107"/>
      <c r="C11" s="13" t="s">
        <v>85</v>
      </c>
      <c r="D11" s="111"/>
      <c r="E11" s="75"/>
      <c r="F11" s="112">
        <f t="shared" si="0"/>
        <v>0</v>
      </c>
      <c r="G11" s="75"/>
      <c r="H11" s="113" t="s">
        <v>86</v>
      </c>
      <c r="I11" s="105"/>
    </row>
    <row r="12" spans="2:14" ht="18" customHeight="1">
      <c r="B12" s="108"/>
      <c r="C12" s="13" t="s">
        <v>87</v>
      </c>
      <c r="D12" s="73"/>
      <c r="E12" s="74"/>
      <c r="F12" s="74"/>
      <c r="G12" s="75"/>
      <c r="H12" s="76" t="s">
        <v>25</v>
      </c>
      <c r="I12" s="77"/>
    </row>
    <row r="13" spans="2:14" ht="25.5" customHeight="1">
      <c r="B13" s="14"/>
      <c r="C13" s="15"/>
      <c r="D13" s="16"/>
      <c r="E13" s="4"/>
      <c r="F13" s="78"/>
      <c r="G13" s="77"/>
      <c r="H13" s="77"/>
      <c r="I13" s="4"/>
    </row>
    <row r="14" spans="2:14" ht="25.5" customHeight="1">
      <c r="B14" s="17" t="s">
        <v>88</v>
      </c>
      <c r="C14" s="79"/>
      <c r="D14" s="75"/>
      <c r="E14" s="18"/>
      <c r="F14" s="80" t="s">
        <v>89</v>
      </c>
      <c r="G14" s="74"/>
      <c r="H14" s="74"/>
      <c r="I14" s="75"/>
    </row>
    <row r="15" spans="2:14" ht="25.5" customHeight="1">
      <c r="B15" s="80" t="s">
        <v>90</v>
      </c>
      <c r="C15" s="74"/>
      <c r="D15" s="75"/>
      <c r="E15" s="18"/>
      <c r="F15" s="80" t="s">
        <v>91</v>
      </c>
      <c r="G15" s="75"/>
      <c r="H15" s="81">
        <f>SUM(H22,H30)</f>
        <v>0</v>
      </c>
      <c r="I15" s="75"/>
    </row>
    <row r="16" spans="2:14" ht="25.5" customHeight="1">
      <c r="B16" s="19" t="s">
        <v>92</v>
      </c>
      <c r="C16" s="19"/>
      <c r="D16" s="20"/>
      <c r="E16" s="21"/>
      <c r="F16" s="80" t="s">
        <v>93</v>
      </c>
      <c r="G16" s="75"/>
      <c r="H16" s="82">
        <f>SUM(H31,H23)</f>
        <v>0</v>
      </c>
      <c r="I16" s="75"/>
    </row>
    <row r="17" spans="2:10" ht="25.5" customHeight="1">
      <c r="B17" s="19" t="s">
        <v>94</v>
      </c>
      <c r="C17" s="19" t="s">
        <v>95</v>
      </c>
      <c r="D17" s="20"/>
      <c r="E17" s="21"/>
      <c r="F17" s="83" t="s">
        <v>34</v>
      </c>
      <c r="G17" s="75"/>
      <c r="H17" s="83" t="s">
        <v>96</v>
      </c>
      <c r="I17" s="75"/>
    </row>
    <row r="18" spans="2:10" ht="25.5" customHeight="1">
      <c r="B18" s="19" t="s">
        <v>97</v>
      </c>
      <c r="C18" s="84">
        <f>SUM(D17*1.033)+66000-D17</f>
        <v>66000</v>
      </c>
      <c r="D18" s="75"/>
      <c r="E18" s="18"/>
      <c r="F18" s="83" t="s">
        <v>98</v>
      </c>
      <c r="G18" s="75"/>
      <c r="H18" s="23">
        <f>SUM(D34*0.9)</f>
        <v>0</v>
      </c>
      <c r="I18" s="24" t="s">
        <v>99</v>
      </c>
    </row>
    <row r="19" spans="2:10" ht="25.5" customHeight="1">
      <c r="B19" s="19" t="s">
        <v>100</v>
      </c>
      <c r="C19" s="19" t="s">
        <v>101</v>
      </c>
      <c r="D19" s="20"/>
      <c r="E19" s="25"/>
      <c r="F19" s="83" t="s">
        <v>102</v>
      </c>
      <c r="G19" s="75"/>
      <c r="H19" s="26">
        <v>35</v>
      </c>
      <c r="I19" s="24" t="s">
        <v>103</v>
      </c>
    </row>
    <row r="20" spans="2:10" ht="25.5" customHeight="1">
      <c r="B20" s="19" t="s">
        <v>104</v>
      </c>
      <c r="C20" s="19" t="s">
        <v>101</v>
      </c>
      <c r="D20" s="20"/>
      <c r="E20" s="21"/>
      <c r="F20" s="83" t="s">
        <v>105</v>
      </c>
      <c r="G20" s="75"/>
      <c r="H20" s="83" t="s">
        <v>106</v>
      </c>
      <c r="I20" s="75"/>
    </row>
    <row r="21" spans="2:10" ht="25.5" customHeight="1">
      <c r="B21" s="19" t="s">
        <v>107</v>
      </c>
      <c r="C21" s="19" t="s">
        <v>101</v>
      </c>
      <c r="D21" s="20"/>
      <c r="E21" s="18"/>
      <c r="F21" s="83" t="s">
        <v>108</v>
      </c>
      <c r="G21" s="75"/>
      <c r="H21" s="26">
        <v>1.57</v>
      </c>
      <c r="I21" s="24" t="s">
        <v>48</v>
      </c>
    </row>
    <row r="22" spans="2:10" ht="25.5" customHeight="1">
      <c r="B22" s="19" t="s">
        <v>109</v>
      </c>
      <c r="C22" s="19" t="s">
        <v>101</v>
      </c>
      <c r="D22" s="20"/>
      <c r="E22" s="18"/>
      <c r="F22" s="83" t="s">
        <v>110</v>
      </c>
      <c r="G22" s="75"/>
      <c r="H22" s="28">
        <f>ROUNDDOWN(PMT(H21/100/12,H19*12,H18*-1),0)</f>
        <v>0</v>
      </c>
      <c r="I22" s="24" t="s">
        <v>99</v>
      </c>
    </row>
    <row r="23" spans="2:10" ht="25.5" customHeight="1">
      <c r="B23" s="19" t="s">
        <v>111</v>
      </c>
      <c r="C23" s="19" t="s">
        <v>101</v>
      </c>
      <c r="D23" s="20">
        <v>0</v>
      </c>
      <c r="E23" s="18"/>
      <c r="F23" s="83" t="s">
        <v>112</v>
      </c>
      <c r="G23" s="75"/>
      <c r="H23" s="28">
        <f>SUM(H22*12)</f>
        <v>0</v>
      </c>
      <c r="I23" s="24" t="s">
        <v>99</v>
      </c>
      <c r="J23" s="29"/>
    </row>
    <row r="24" spans="2:10" ht="25.5" customHeight="1">
      <c r="B24" s="19" t="s">
        <v>113</v>
      </c>
      <c r="C24" s="85">
        <f>SUM(C14*1.0168)-C14</f>
        <v>0</v>
      </c>
      <c r="D24" s="75"/>
      <c r="E24" s="18"/>
      <c r="F24" s="86" t="s">
        <v>114</v>
      </c>
      <c r="G24" s="77"/>
      <c r="H24" s="77"/>
      <c r="I24" s="77"/>
    </row>
    <row r="25" spans="2:10" ht="25.5" customHeight="1">
      <c r="B25" s="30" t="s">
        <v>56</v>
      </c>
      <c r="C25" s="19" t="s">
        <v>101</v>
      </c>
      <c r="D25" s="20"/>
      <c r="E25" s="18"/>
      <c r="F25" s="83" t="s">
        <v>34</v>
      </c>
      <c r="G25" s="75"/>
      <c r="H25" s="87" t="s">
        <v>115</v>
      </c>
      <c r="I25" s="75"/>
    </row>
    <row r="26" spans="2:10" ht="25.5" customHeight="1">
      <c r="B26" s="19" t="s">
        <v>116</v>
      </c>
      <c r="C26" s="87">
        <f>SUM(D25,C24,D23,D22,D21,D20,D19,C18,D16)</f>
        <v>66000</v>
      </c>
      <c r="D26" s="75"/>
      <c r="E26" s="18"/>
      <c r="F26" s="83" t="s">
        <v>98</v>
      </c>
      <c r="G26" s="75"/>
      <c r="H26" s="23">
        <f>SUM(D34-H18)</f>
        <v>0</v>
      </c>
      <c r="I26" s="24" t="s">
        <v>99</v>
      </c>
    </row>
    <row r="27" spans="2:10" ht="25.5" customHeight="1">
      <c r="B27" s="31" t="s">
        <v>117</v>
      </c>
      <c r="C27" s="88">
        <f>+C14-C26</f>
        <v>-66000</v>
      </c>
      <c r="D27" s="89"/>
      <c r="E27" s="18"/>
      <c r="F27" s="83" t="s">
        <v>102</v>
      </c>
      <c r="G27" s="75"/>
      <c r="H27" s="26">
        <v>35</v>
      </c>
      <c r="I27" s="24" t="s">
        <v>103</v>
      </c>
    </row>
    <row r="28" spans="2:10" ht="25.5" customHeight="1">
      <c r="B28" s="32" t="s">
        <v>118</v>
      </c>
      <c r="C28" s="93">
        <f>SUM(C27,C26)</f>
        <v>0</v>
      </c>
      <c r="D28" s="94"/>
      <c r="E28" s="18"/>
      <c r="F28" s="83" t="s">
        <v>105</v>
      </c>
      <c r="G28" s="75"/>
      <c r="H28" s="83" t="s">
        <v>119</v>
      </c>
      <c r="I28" s="75"/>
    </row>
    <row r="29" spans="2:10" ht="25.5" customHeight="1">
      <c r="B29" s="55" t="s">
        <v>120</v>
      </c>
      <c r="C29" s="95">
        <f>SUM(D25,C24,D23,D22,D21,D20,D19,C18)</f>
        <v>66000</v>
      </c>
      <c r="D29" s="94"/>
      <c r="E29" s="21"/>
      <c r="F29" s="83" t="s">
        <v>108</v>
      </c>
      <c r="G29" s="75"/>
      <c r="H29" s="26">
        <v>2.4</v>
      </c>
      <c r="I29" s="24" t="s">
        <v>48</v>
      </c>
    </row>
    <row r="30" spans="2:10" ht="25.5" customHeight="1">
      <c r="B30" s="55" t="s">
        <v>121</v>
      </c>
      <c r="C30" s="95">
        <f>SUM(C28-D16)</f>
        <v>0</v>
      </c>
      <c r="D30" s="94"/>
      <c r="E30" s="18"/>
      <c r="F30" s="83" t="s">
        <v>110</v>
      </c>
      <c r="G30" s="75"/>
      <c r="H30" s="28">
        <f>ROUNDDOWN(PMT(H29/100/12,H27*12,H26*-1),0)</f>
        <v>0</v>
      </c>
      <c r="I30" s="24" t="s">
        <v>99</v>
      </c>
    </row>
    <row r="31" spans="2:10" ht="25.5" customHeight="1">
      <c r="B31" s="90" t="s">
        <v>122</v>
      </c>
      <c r="C31" s="91"/>
      <c r="D31" s="92"/>
      <c r="E31" s="18"/>
      <c r="F31" s="83" t="s">
        <v>112</v>
      </c>
      <c r="G31" s="75"/>
      <c r="H31" s="23">
        <f>SUM(H30)*12</f>
        <v>0</v>
      </c>
      <c r="I31" s="24" t="s">
        <v>99</v>
      </c>
    </row>
    <row r="32" spans="2:10" ht="25.5" customHeight="1">
      <c r="B32" s="35" t="s">
        <v>123</v>
      </c>
      <c r="C32" s="36" t="s">
        <v>101</v>
      </c>
      <c r="D32" s="37">
        <f>SUM(C28)</f>
        <v>0</v>
      </c>
      <c r="E32" s="18"/>
      <c r="F32" s="86" t="s">
        <v>124</v>
      </c>
      <c r="G32" s="77"/>
      <c r="H32" s="77"/>
      <c r="I32" s="77"/>
    </row>
    <row r="33" spans="2:9" ht="25.5" customHeight="1">
      <c r="B33" s="38" t="s">
        <v>125</v>
      </c>
      <c r="C33" s="39"/>
      <c r="D33" s="40"/>
      <c r="E33" s="41"/>
      <c r="F33" s="42"/>
      <c r="G33" s="42"/>
      <c r="H33" s="42"/>
      <c r="I33" s="18"/>
    </row>
    <row r="34" spans="2:9" ht="25.5" customHeight="1">
      <c r="B34" s="43" t="s">
        <v>126</v>
      </c>
      <c r="C34" s="44"/>
      <c r="D34" s="45">
        <f>SUM(D32-D33)</f>
        <v>0</v>
      </c>
      <c r="E34" s="46" t="s">
        <v>127</v>
      </c>
      <c r="F34" s="18"/>
      <c r="G34" s="18"/>
      <c r="H34" s="18"/>
      <c r="I34" s="18"/>
    </row>
    <row r="35" spans="2:9" ht="25.5" customHeight="1">
      <c r="B35" s="86" t="s">
        <v>128</v>
      </c>
      <c r="C35" s="77"/>
      <c r="D35" s="77"/>
      <c r="E35" s="47"/>
      <c r="F35" s="18"/>
      <c r="G35" s="18"/>
      <c r="H35" s="18"/>
      <c r="I35" s="18"/>
    </row>
    <row r="36" spans="2:9" ht="25.5" customHeight="1">
      <c r="E36" s="18"/>
      <c r="F36" s="48"/>
      <c r="G36" s="48"/>
      <c r="H36" s="48"/>
      <c r="I36" s="48"/>
    </row>
    <row r="37" spans="2:9" ht="25.5" customHeight="1">
      <c r="E37" s="4"/>
    </row>
    <row r="38" spans="2:9" ht="25.5" customHeight="1">
      <c r="E38" s="1"/>
    </row>
    <row r="39" spans="2:9" ht="25.5" customHeight="1">
      <c r="B39" s="49"/>
      <c r="C39" s="49"/>
      <c r="D39" s="49"/>
      <c r="E39" s="4"/>
    </row>
    <row r="40" spans="2:9" ht="25.5" customHeight="1">
      <c r="E40" s="4"/>
    </row>
    <row r="41" spans="2:9" ht="25.5" customHeight="1">
      <c r="E41" s="4"/>
    </row>
    <row r="42" spans="2:9" ht="25.5" customHeight="1">
      <c r="E42" s="1"/>
    </row>
    <row r="43" spans="2:9" ht="25.5" customHeight="1"/>
    <row r="44" spans="2:9" ht="25.5" customHeight="1"/>
    <row r="45" spans="2:9" ht="25.5" customHeight="1">
      <c r="F45" s="50"/>
      <c r="G45" s="50"/>
      <c r="H45" s="50"/>
    </row>
    <row r="46" spans="2:9" ht="25.5" customHeight="1">
      <c r="F46" s="50"/>
      <c r="G46" s="50"/>
      <c r="H46" s="50"/>
    </row>
    <row r="47" spans="2:9" ht="25.5" customHeight="1">
      <c r="E47" s="4"/>
      <c r="F47" s="50"/>
      <c r="G47" s="50"/>
      <c r="H47" s="50"/>
    </row>
    <row r="48" spans="2:9" ht="25.5" customHeight="1">
      <c r="D48" s="50"/>
      <c r="E48" s="51"/>
      <c r="F48" s="50"/>
      <c r="G48" s="50"/>
      <c r="H48" s="50"/>
    </row>
    <row r="49" spans="4:8" ht="25.5" customHeight="1">
      <c r="D49" s="50"/>
      <c r="E49" s="4"/>
      <c r="F49" s="50"/>
      <c r="G49" s="50"/>
      <c r="H49" s="50"/>
    </row>
    <row r="50" spans="4:8" ht="25.5" customHeight="1">
      <c r="D50" s="50"/>
      <c r="E50" s="4"/>
      <c r="F50" s="50"/>
      <c r="G50" s="50"/>
      <c r="H50" s="50"/>
    </row>
    <row r="51" spans="4:8" ht="25.5" customHeight="1">
      <c r="D51" s="50"/>
      <c r="E51" s="52"/>
      <c r="F51" s="50"/>
      <c r="G51" s="50"/>
      <c r="H51" s="50"/>
    </row>
    <row r="52" spans="4:8" ht="25.5" customHeight="1">
      <c r="D52" s="50"/>
      <c r="E52" s="53"/>
    </row>
    <row r="53" spans="4:8" ht="25.5" customHeight="1">
      <c r="D53" s="50"/>
      <c r="E53" s="53"/>
    </row>
    <row r="54" spans="4:8" ht="25.5" customHeight="1">
      <c r="D54" s="50"/>
      <c r="E54" s="53"/>
    </row>
    <row r="55" spans="4:8" ht="25.5" customHeight="1"/>
    <row r="56" spans="4:8" ht="25.5" customHeight="1"/>
    <row r="57" spans="4:8" ht="25.5" customHeight="1"/>
    <row r="58" spans="4:8" ht="25.5" customHeight="1"/>
    <row r="59" spans="4:8" ht="25.5" customHeight="1"/>
    <row r="60" spans="4:8" ht="25.5" customHeight="1"/>
    <row r="61" spans="4:8" ht="25.5" customHeight="1"/>
    <row r="62" spans="4:8" ht="25.5" customHeight="1"/>
    <row r="63" spans="4:8" ht="25.5" customHeight="1"/>
    <row r="64" spans="4:8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</sheetData>
  <mergeCells count="61">
    <mergeCell ref="B9:B12"/>
    <mergeCell ref="D9:G9"/>
    <mergeCell ref="H9:I9"/>
    <mergeCell ref="F10:G10"/>
    <mergeCell ref="H10:I10"/>
    <mergeCell ref="D10:E10"/>
    <mergeCell ref="D11:E11"/>
    <mergeCell ref="F11:G11"/>
    <mergeCell ref="H11:I11"/>
    <mergeCell ref="D8:G8"/>
    <mergeCell ref="H8:I8"/>
    <mergeCell ref="K3:M3"/>
    <mergeCell ref="G4:H4"/>
    <mergeCell ref="B5:B8"/>
    <mergeCell ref="D5:E5"/>
    <mergeCell ref="D6:E6"/>
    <mergeCell ref="H5:I5"/>
    <mergeCell ref="H6:I6"/>
    <mergeCell ref="D7:G7"/>
    <mergeCell ref="H7:I7"/>
    <mergeCell ref="B2:D4"/>
    <mergeCell ref="E2:I3"/>
    <mergeCell ref="C27:D27"/>
    <mergeCell ref="H28:I28"/>
    <mergeCell ref="B31:D31"/>
    <mergeCell ref="B35:D35"/>
    <mergeCell ref="C28:D28"/>
    <mergeCell ref="C29:D29"/>
    <mergeCell ref="F29:G29"/>
    <mergeCell ref="C30:D30"/>
    <mergeCell ref="F30:G30"/>
    <mergeCell ref="F31:G31"/>
    <mergeCell ref="F32:I32"/>
    <mergeCell ref="F27:G27"/>
    <mergeCell ref="F28:G28"/>
    <mergeCell ref="C24:D24"/>
    <mergeCell ref="F24:I24"/>
    <mergeCell ref="F25:G25"/>
    <mergeCell ref="H25:I25"/>
    <mergeCell ref="C26:D26"/>
    <mergeCell ref="F26:G26"/>
    <mergeCell ref="F20:G20"/>
    <mergeCell ref="H20:I20"/>
    <mergeCell ref="F21:G21"/>
    <mergeCell ref="F22:G22"/>
    <mergeCell ref="F23:G23"/>
    <mergeCell ref="F17:G17"/>
    <mergeCell ref="H17:I17"/>
    <mergeCell ref="C18:D18"/>
    <mergeCell ref="F18:G18"/>
    <mergeCell ref="F19:G19"/>
    <mergeCell ref="B15:D15"/>
    <mergeCell ref="H15:I15"/>
    <mergeCell ref="F15:G15"/>
    <mergeCell ref="F16:G16"/>
    <mergeCell ref="H16:I16"/>
    <mergeCell ref="D12:G12"/>
    <mergeCell ref="H12:I12"/>
    <mergeCell ref="F13:H13"/>
    <mergeCell ref="C14:D14"/>
    <mergeCell ref="F14:I14"/>
  </mergeCells>
  <phoneticPr fontId="34"/>
  <hyperlinks>
    <hyperlink ref="H12" r:id="rId1" xr:uid="{00000000-0004-0000-0100-000000000000}"/>
  </hyperlinks>
  <pageMargins left="0.7" right="0.7" top="0.75" bottom="0.75" header="0" footer="0"/>
  <pageSetup paperSize="9"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E1000"/>
  <sheetViews>
    <sheetView workbookViewId="0"/>
  </sheetViews>
  <sheetFormatPr defaultColWidth="12.6640625" defaultRowHeight="15" customHeight="1"/>
  <cols>
    <col min="1" max="31" width="2.4140625" customWidth="1"/>
  </cols>
  <sheetData>
    <row r="2" spans="2:31" ht="28">
      <c r="B2" s="116" t="s">
        <v>129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</row>
    <row r="3" spans="2:31" ht="28"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</row>
    <row r="4" spans="2:31" ht="14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>
        <v>2</v>
      </c>
      <c r="T4" s="57">
        <v>0</v>
      </c>
      <c r="U4" s="57">
        <v>2</v>
      </c>
      <c r="V4" s="57">
        <v>1</v>
      </c>
      <c r="W4" s="57" t="s">
        <v>103</v>
      </c>
      <c r="X4" s="57"/>
      <c r="Y4" s="57"/>
      <c r="Z4" s="57" t="s">
        <v>130</v>
      </c>
      <c r="AA4" s="57"/>
      <c r="AB4" s="57"/>
      <c r="AC4" s="57" t="s">
        <v>131</v>
      </c>
    </row>
    <row r="5" spans="2:31" ht="14"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</row>
    <row r="6" spans="2:31" ht="14">
      <c r="B6" s="117" t="s">
        <v>132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118" t="s">
        <v>133</v>
      </c>
      <c r="O6" s="7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</row>
    <row r="7" spans="2:31" ht="14.5"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57"/>
      <c r="Q7" s="57"/>
      <c r="R7" s="119" t="s">
        <v>79</v>
      </c>
      <c r="S7" s="77"/>
      <c r="T7" s="120" t="s">
        <v>134</v>
      </c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</row>
    <row r="8" spans="2:31" ht="14"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7"/>
      <c r="O8" s="57"/>
      <c r="P8" s="57"/>
      <c r="Q8" s="57"/>
      <c r="R8" s="59"/>
      <c r="S8" s="59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</row>
    <row r="9" spans="2:31" ht="15" customHeight="1"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121" t="s">
        <v>135</v>
      </c>
      <c r="S9" s="122"/>
      <c r="T9" s="123" t="s">
        <v>136</v>
      </c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</row>
    <row r="10" spans="2:31" ht="14"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9"/>
      <c r="S10" s="59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</row>
    <row r="11" spans="2:31" ht="14"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</row>
    <row r="12" spans="2:31" ht="14"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</row>
    <row r="13" spans="2:31" ht="14">
      <c r="B13" s="57"/>
      <c r="C13" s="57" t="s">
        <v>137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60"/>
      <c r="AB13" s="60"/>
      <c r="AC13" s="60"/>
      <c r="AD13" s="60"/>
      <c r="AE13" s="60"/>
    </row>
    <row r="14" spans="2:31" ht="14"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60"/>
      <c r="AB14" s="60"/>
      <c r="AC14" s="60"/>
      <c r="AD14" s="60"/>
      <c r="AE14" s="60"/>
    </row>
    <row r="15" spans="2:31" ht="14"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 t="s">
        <v>138</v>
      </c>
      <c r="S15" s="57"/>
      <c r="T15" s="57"/>
      <c r="U15" s="57"/>
      <c r="V15" s="57"/>
      <c r="W15" s="57"/>
      <c r="X15" s="57"/>
      <c r="Y15" s="57"/>
      <c r="Z15" s="57"/>
      <c r="AA15" s="60"/>
      <c r="AB15" s="60"/>
      <c r="AC15" s="60"/>
      <c r="AD15" s="60"/>
      <c r="AE15" s="60"/>
    </row>
    <row r="16" spans="2:31" ht="14"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60"/>
      <c r="AB16" s="60"/>
      <c r="AC16" s="60"/>
      <c r="AD16" s="60"/>
      <c r="AE16" s="60"/>
    </row>
    <row r="17" spans="2:31" ht="14.5">
      <c r="B17" s="57" t="s">
        <v>139</v>
      </c>
      <c r="C17" s="57"/>
      <c r="D17" s="57"/>
      <c r="E17" s="57"/>
      <c r="F17" s="57"/>
      <c r="G17" s="57"/>
      <c r="H17" s="124" t="s">
        <v>140</v>
      </c>
      <c r="I17" s="103"/>
      <c r="J17" s="103"/>
      <c r="K17" s="62" t="s">
        <v>141</v>
      </c>
      <c r="L17" s="63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1"/>
      <c r="AC17" s="61"/>
      <c r="AD17" s="61"/>
      <c r="AE17" s="61"/>
    </row>
    <row r="18" spans="2:31" ht="14.5">
      <c r="B18" s="57"/>
      <c r="C18" s="57"/>
      <c r="D18" s="57"/>
      <c r="E18" s="57"/>
      <c r="F18" s="57"/>
      <c r="G18" s="57"/>
      <c r="H18" s="127" t="s">
        <v>142</v>
      </c>
      <c r="I18" s="74"/>
      <c r="J18" s="74"/>
      <c r="K18" s="66" t="s">
        <v>143</v>
      </c>
      <c r="L18" s="67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5"/>
      <c r="AC18" s="65"/>
      <c r="AD18" s="65"/>
      <c r="AE18" s="65"/>
    </row>
    <row r="19" spans="2:31" ht="14.5">
      <c r="B19" s="57"/>
      <c r="C19" s="57"/>
      <c r="D19" s="57"/>
      <c r="E19" s="57"/>
      <c r="F19" s="57"/>
      <c r="G19" s="57"/>
      <c r="H19" s="127" t="s">
        <v>144</v>
      </c>
      <c r="I19" s="74"/>
      <c r="J19" s="74"/>
      <c r="K19" s="128" t="s">
        <v>145</v>
      </c>
      <c r="L19" s="74"/>
      <c r="M19" s="74"/>
      <c r="N19" s="74"/>
      <c r="O19" s="74"/>
      <c r="P19" s="74"/>
      <c r="Q19" s="74"/>
      <c r="R19" s="74"/>
      <c r="S19" s="74"/>
      <c r="T19" s="68"/>
      <c r="U19" s="68"/>
      <c r="V19" s="68"/>
      <c r="W19" s="68"/>
      <c r="X19" s="68"/>
      <c r="Y19" s="68"/>
      <c r="Z19" s="68"/>
      <c r="AA19" s="68"/>
      <c r="AB19" s="65"/>
      <c r="AC19" s="65"/>
      <c r="AD19" s="65"/>
      <c r="AE19" s="65"/>
    </row>
    <row r="20" spans="2:31" ht="14.5">
      <c r="B20" s="57"/>
      <c r="C20" s="57"/>
      <c r="D20" s="57"/>
      <c r="E20" s="57"/>
      <c r="F20" s="57"/>
      <c r="G20" s="57"/>
      <c r="H20" s="124" t="s">
        <v>146</v>
      </c>
      <c r="I20" s="103"/>
      <c r="J20" s="103"/>
      <c r="K20" s="62" t="s">
        <v>147</v>
      </c>
      <c r="L20" s="63"/>
      <c r="M20" s="64"/>
      <c r="N20" s="64"/>
      <c r="O20" s="64"/>
      <c r="P20" s="64"/>
      <c r="Q20" s="68"/>
      <c r="R20" s="68"/>
      <c r="S20" s="68"/>
      <c r="T20" s="68"/>
      <c r="U20" s="68"/>
      <c r="V20" s="68"/>
      <c r="W20" s="68"/>
      <c r="X20" s="68"/>
      <c r="Y20" s="64"/>
      <c r="Z20" s="64"/>
      <c r="AA20" s="64"/>
      <c r="AB20" s="61"/>
      <c r="AC20" s="61"/>
      <c r="AD20" s="61"/>
      <c r="AE20" s="61"/>
    </row>
    <row r="21" spans="2:31" ht="15.75" customHeight="1"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</row>
    <row r="22" spans="2:31" ht="15.75" customHeight="1">
      <c r="B22" s="57" t="s">
        <v>148</v>
      </c>
      <c r="C22" s="57"/>
      <c r="D22" s="57"/>
      <c r="E22" s="57"/>
      <c r="F22" s="57"/>
      <c r="G22" s="57"/>
      <c r="H22" s="64" t="s">
        <v>149</v>
      </c>
      <c r="I22" s="64"/>
      <c r="J22" s="64"/>
      <c r="K22" s="64"/>
      <c r="L22" s="64" t="s">
        <v>150</v>
      </c>
      <c r="M22" s="64"/>
      <c r="N22" s="64">
        <v>5</v>
      </c>
      <c r="O22" s="63">
        <v>8</v>
      </c>
      <c r="P22" s="64">
        <v>0</v>
      </c>
      <c r="Q22" s="64" t="s">
        <v>151</v>
      </c>
      <c r="R22" s="64"/>
      <c r="S22" s="64"/>
      <c r="T22" s="64"/>
      <c r="U22" s="64"/>
      <c r="V22" s="64"/>
      <c r="W22" s="64"/>
      <c r="X22" s="57"/>
      <c r="Y22" s="57"/>
      <c r="Z22" s="57"/>
      <c r="AA22" s="57"/>
      <c r="AB22" s="57"/>
      <c r="AC22" s="57"/>
      <c r="AD22" s="57"/>
      <c r="AE22" s="57"/>
    </row>
    <row r="23" spans="2:31" ht="15.75" customHeight="1">
      <c r="B23" s="57"/>
      <c r="C23" s="57"/>
      <c r="D23" s="57"/>
      <c r="E23" s="57"/>
      <c r="F23" s="57"/>
      <c r="G23" s="57"/>
      <c r="H23" s="68" t="s">
        <v>152</v>
      </c>
      <c r="I23" s="68"/>
      <c r="J23" s="68"/>
      <c r="K23" s="68" t="s">
        <v>150</v>
      </c>
      <c r="L23" s="68"/>
      <c r="M23" s="68"/>
      <c r="N23" s="68" t="s">
        <v>153</v>
      </c>
      <c r="O23" s="68"/>
      <c r="P23" s="68"/>
      <c r="Q23" s="68"/>
      <c r="R23" s="68"/>
      <c r="S23" s="68"/>
      <c r="T23" s="68"/>
      <c r="U23" s="68"/>
      <c r="V23" s="68"/>
      <c r="W23" s="68"/>
      <c r="X23" s="57" t="s">
        <v>154</v>
      </c>
      <c r="Y23" s="57"/>
      <c r="Z23" s="57"/>
      <c r="AA23" s="57"/>
      <c r="AB23" s="57"/>
      <c r="AC23" s="57"/>
      <c r="AD23" s="57"/>
      <c r="AE23" s="57"/>
    </row>
    <row r="24" spans="2:31" ht="15.75" customHeight="1">
      <c r="B24" s="57"/>
      <c r="C24" s="57"/>
      <c r="D24" s="57"/>
      <c r="E24" s="57"/>
      <c r="F24" s="57"/>
      <c r="G24" s="57"/>
      <c r="H24" s="67" t="s">
        <v>155</v>
      </c>
      <c r="I24" s="68"/>
      <c r="J24" s="68"/>
      <c r="K24" s="68"/>
      <c r="L24" s="68"/>
      <c r="M24" s="68"/>
      <c r="N24" s="68"/>
      <c r="O24" s="66" t="s">
        <v>156</v>
      </c>
      <c r="P24" s="68"/>
      <c r="Q24" s="68"/>
      <c r="R24" s="68"/>
      <c r="S24" s="68"/>
      <c r="T24" s="68"/>
      <c r="U24" s="68"/>
      <c r="V24" s="68"/>
      <c r="W24" s="68"/>
      <c r="X24" s="57"/>
      <c r="Y24" s="57"/>
      <c r="Z24" s="57"/>
      <c r="AA24" s="57"/>
      <c r="AB24" s="57"/>
      <c r="AC24" s="57"/>
      <c r="AD24" s="57"/>
      <c r="AE24" s="57"/>
    </row>
    <row r="25" spans="2:31" ht="15.75" customHeight="1"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</row>
    <row r="26" spans="2:31" ht="15.75" customHeight="1">
      <c r="B26" s="69" t="s">
        <v>157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</row>
    <row r="27" spans="2:31" ht="15.75" customHeight="1">
      <c r="B27" s="129" t="s">
        <v>158</v>
      </c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</row>
    <row r="28" spans="2:31" ht="15.75" customHeight="1">
      <c r="B28" s="131" t="s">
        <v>25</v>
      </c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</row>
    <row r="29" spans="2:31" ht="15.75" customHeight="1"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</row>
    <row r="30" spans="2:31" ht="15.75" customHeight="1">
      <c r="B30" s="129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</row>
    <row r="31" spans="2:31" ht="15.75" customHeight="1">
      <c r="B31" s="69" t="s">
        <v>159</v>
      </c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</row>
    <row r="32" spans="2:31" ht="15.75" customHeight="1"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70" t="s">
        <v>12</v>
      </c>
      <c r="N32" s="69"/>
      <c r="O32" s="69"/>
      <c r="P32" s="69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</row>
    <row r="33" spans="2:31" ht="15.75" customHeight="1"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69"/>
      <c r="M33" s="71" t="s">
        <v>160</v>
      </c>
      <c r="N33" s="69"/>
      <c r="O33" s="69"/>
      <c r="P33" s="69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</row>
    <row r="34" spans="2:31" ht="15.75" customHeight="1"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69"/>
      <c r="M34" s="72" t="s">
        <v>161</v>
      </c>
      <c r="N34" s="69"/>
      <c r="O34" s="69"/>
      <c r="P34" s="69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</row>
    <row r="35" spans="2:31" ht="15.75" customHeight="1"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69"/>
      <c r="M35" s="72" t="s">
        <v>162</v>
      </c>
      <c r="N35" s="69"/>
      <c r="O35" s="69"/>
      <c r="P35" s="69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</row>
    <row r="36" spans="2:31" ht="15.75" customHeight="1"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69"/>
      <c r="M36" s="72" t="s">
        <v>20</v>
      </c>
      <c r="N36" s="69"/>
      <c r="O36" s="69"/>
      <c r="P36" s="69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</row>
    <row r="37" spans="2:31" ht="15.75" customHeight="1"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69"/>
      <c r="M37" s="72" t="s">
        <v>163</v>
      </c>
      <c r="N37" s="69"/>
      <c r="O37" s="69"/>
      <c r="P37" s="69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</row>
    <row r="38" spans="2:31" ht="15.75" customHeight="1"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69"/>
      <c r="M38" s="125" t="s">
        <v>164</v>
      </c>
      <c r="N38" s="77"/>
      <c r="O38" s="125" t="s">
        <v>165</v>
      </c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57"/>
      <c r="AA38" s="57"/>
      <c r="AB38" s="57"/>
      <c r="AC38" s="57"/>
      <c r="AD38" s="57"/>
      <c r="AE38" s="57"/>
    </row>
    <row r="39" spans="2:31" ht="15.75" customHeight="1"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</row>
    <row r="40" spans="2:31" ht="15.75" customHeight="1">
      <c r="M40" s="126" t="s">
        <v>166</v>
      </c>
      <c r="N40" s="77"/>
      <c r="O40" s="77"/>
      <c r="P40" s="100"/>
      <c r="Q40" s="77"/>
      <c r="R40" s="77"/>
      <c r="S40" s="77"/>
      <c r="T40" s="77"/>
      <c r="U40" s="77"/>
      <c r="V40" s="77"/>
      <c r="W40" s="77"/>
      <c r="X40" s="77"/>
      <c r="Y40" s="77"/>
      <c r="Z40" s="50" t="s">
        <v>167</v>
      </c>
    </row>
    <row r="41" spans="2:31" ht="15.75" customHeight="1"/>
    <row r="42" spans="2:31" ht="15.75" customHeight="1"/>
    <row r="43" spans="2:31" ht="15.75" customHeight="1"/>
    <row r="44" spans="2:31" ht="15.75" customHeight="1"/>
    <row r="45" spans="2:31" ht="15.75" customHeight="1"/>
    <row r="46" spans="2:31" ht="15.75" customHeight="1"/>
    <row r="47" spans="2:31" ht="15.75" customHeight="1"/>
    <row r="48" spans="2:3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M40:O40"/>
    <mergeCell ref="P40:Y40"/>
    <mergeCell ref="H17:J17"/>
    <mergeCell ref="H18:J18"/>
    <mergeCell ref="H19:J19"/>
    <mergeCell ref="K19:S19"/>
    <mergeCell ref="B27:AE27"/>
    <mergeCell ref="B28:AE29"/>
    <mergeCell ref="B30:AE30"/>
    <mergeCell ref="R9:S9"/>
    <mergeCell ref="T9:AE10"/>
    <mergeCell ref="H20:J20"/>
    <mergeCell ref="M38:N39"/>
    <mergeCell ref="O38:Y39"/>
    <mergeCell ref="B2:AE2"/>
    <mergeCell ref="B6:M7"/>
    <mergeCell ref="N6:O7"/>
    <mergeCell ref="R7:S7"/>
    <mergeCell ref="T7:AE8"/>
  </mergeCells>
  <phoneticPr fontId="34"/>
  <hyperlinks>
    <hyperlink ref="B28" r:id="rId1" xr:uid="{00000000-0004-0000-0400-000000000000}"/>
  </hyperlinks>
  <pageMargins left="0.25" right="0.25" top="0.75" bottom="0.75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資金計画</vt:lpstr>
      <vt:lpstr>資金計画 のコピー</vt:lpstr>
      <vt:lpstr>買付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ホームステーション鈴鹿店</dc:creator>
  <cp:lastModifiedBy>佐野チアゴ</cp:lastModifiedBy>
  <dcterms:created xsi:type="dcterms:W3CDTF">2021-09-14T06:42:24Z</dcterms:created>
  <dcterms:modified xsi:type="dcterms:W3CDTF">2022-01-28T05:47:52Z</dcterms:modified>
</cp:coreProperties>
</file>