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C:\Users\imove\Downloads\"/>
    </mc:Choice>
  </mc:AlternateContent>
  <xr:revisionPtr revIDLastSave="0" documentId="13_ncr:1_{DAEBCF96-646A-412F-9774-D8253DF22421}" xr6:coauthVersionLast="47" xr6:coauthVersionMax="47" xr10:uidLastSave="{00000000-0000-0000-0000-000000000000}"/>
  <bookViews>
    <workbookView xWindow="-110" yWindow="-110" windowWidth="25820" windowHeight="15500" activeTab="1" xr2:uid="{00000000-000D-0000-FFFF-FFFF00000000}"/>
  </bookViews>
  <sheets>
    <sheet name="como preencher orcamento" sheetId="1" r:id="rId1"/>
    <sheet name="orcamento de entrada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3" i="3" l="1"/>
  <c r="T34" i="3" s="1"/>
  <c r="J22" i="3"/>
  <c r="J24" i="3" s="1"/>
  <c r="J21" i="3"/>
  <c r="O21" i="3" s="1"/>
  <c r="O19" i="3"/>
  <c r="J18" i="3"/>
  <c r="H18" i="3"/>
  <c r="F18" i="3"/>
  <c r="J17" i="3"/>
  <c r="H17" i="3"/>
  <c r="F17" i="3"/>
  <c r="J16" i="3"/>
  <c r="H16" i="3"/>
  <c r="F16" i="3"/>
  <c r="J15" i="3"/>
  <c r="H15" i="3"/>
  <c r="F15" i="3"/>
  <c r="J14" i="3"/>
  <c r="H14" i="3"/>
  <c r="F14" i="3"/>
  <c r="H13" i="3"/>
  <c r="F13" i="3"/>
  <c r="O2" i="3"/>
  <c r="J23" i="1"/>
  <c r="J25" i="1" s="1"/>
  <c r="O25" i="1" s="1"/>
  <c r="J22" i="1"/>
  <c r="J24" i="1" s="1"/>
  <c r="O21" i="1"/>
  <c r="J21" i="1"/>
  <c r="O19" i="1"/>
  <c r="J18" i="1"/>
  <c r="H18" i="1"/>
  <c r="F18" i="1"/>
  <c r="J17" i="1"/>
  <c r="H17" i="1"/>
  <c r="F17" i="1"/>
  <c r="J16" i="1"/>
  <c r="H16" i="1"/>
  <c r="F16" i="1"/>
  <c r="J15" i="1"/>
  <c r="H15" i="1"/>
  <c r="F15" i="1"/>
  <c r="J14" i="1"/>
  <c r="H14" i="1"/>
  <c r="F14" i="1"/>
  <c r="H13" i="1"/>
  <c r="F13" i="1"/>
  <c r="O2" i="1"/>
  <c r="J26" i="1" l="1"/>
  <c r="O26" i="1" s="1"/>
  <c r="O24" i="1"/>
  <c r="J26" i="3"/>
  <c r="O26" i="3" s="1"/>
  <c r="O24" i="3"/>
  <c r="O23" i="1"/>
  <c r="O22" i="1"/>
  <c r="O32" i="1" s="1"/>
  <c r="J23" i="3"/>
  <c r="O22" i="3"/>
  <c r="O32" i="3" s="1"/>
  <c r="O23" i="3" l="1"/>
  <c r="J25" i="3"/>
  <c r="O25" i="3" s="1"/>
  <c r="O36" i="3"/>
  <c r="T31" i="3"/>
  <c r="O27" i="3"/>
  <c r="M38" i="3" s="1"/>
  <c r="O27" i="1"/>
  <c r="T31" i="1"/>
  <c r="O36" i="1"/>
  <c r="M38" i="1" l="1"/>
  <c r="T32" i="3"/>
  <c r="C43" i="3" s="1"/>
  <c r="T35" i="3" l="1"/>
  <c r="C44" i="3" s="1"/>
  <c r="T32" i="1"/>
  <c r="T33" i="1" s="1"/>
  <c r="T34" i="1" s="1"/>
  <c r="C43" i="1" s="1"/>
  <c r="T35" i="1"/>
  <c r="C44" i="1" s="1"/>
</calcChain>
</file>

<file path=xl/sharedStrings.xml><?xml version="1.0" encoding="utf-8"?>
<sst xmlns="http://schemas.openxmlformats.org/spreadsheetml/2006/main" count="276" uniqueCount="101">
  <si>
    <r>
      <rPr>
        <b/>
        <sz val="14"/>
        <color theme="1"/>
        <rFont val="Calibri"/>
      </rPr>
      <t xml:space="preserve">御請求書 </t>
    </r>
    <r>
      <rPr>
        <b/>
        <sz val="14"/>
        <color rgb="FFFF0000"/>
        <rFont val="ＭＳ Ｐゴシック"/>
        <family val="3"/>
        <charset val="128"/>
      </rPr>
      <t>FATURA</t>
    </r>
  </si>
  <si>
    <t>DATA</t>
  </si>
  <si>
    <t>作成日</t>
  </si>
  <si>
    <t>NOME DO CLIENTE</t>
  </si>
  <si>
    <t>様</t>
  </si>
  <si>
    <t>*Lugares onde preencher</t>
  </si>
  <si>
    <t>物件名称</t>
  </si>
  <si>
    <t>NOME DO PRÉDIO</t>
  </si>
  <si>
    <t>部屋番号</t>
  </si>
  <si>
    <t>号室</t>
  </si>
  <si>
    <t>NÚMERO DO APTO</t>
  </si>
  <si>
    <t>入居予定日</t>
  </si>
  <si>
    <t>DATA PREVISTA PARA ENTRAR</t>
  </si>
  <si>
    <t>家賃発生日</t>
  </si>
  <si>
    <t>DATA QUE COMEÇA SER COBRADO ALUGUEL</t>
  </si>
  <si>
    <r>
      <rPr>
        <b/>
        <sz val="12"/>
        <color theme="1"/>
        <rFont val="Calibri"/>
      </rPr>
      <t xml:space="preserve">家賃等 </t>
    </r>
    <r>
      <rPr>
        <b/>
        <sz val="12"/>
        <color rgb="FFFF0000"/>
        <rFont val="ＭＳ Ｐゴシック"/>
        <family val="3"/>
        <charset val="128"/>
      </rPr>
      <t>DIÁRIA DO PRIMEIRO MÊS</t>
    </r>
  </si>
  <si>
    <t>契約開始月家賃等</t>
  </si>
  <si>
    <t>対象月</t>
  </si>
  <si>
    <t>MÊS</t>
  </si>
  <si>
    <t>月分（日割り）</t>
  </si>
  <si>
    <t>DIA</t>
  </si>
  <si>
    <t>日～</t>
  </si>
  <si>
    <t>日迄</t>
  </si>
  <si>
    <r>
      <rPr>
        <sz val="11"/>
        <color theme="1"/>
        <rFont val="Calibri"/>
      </rPr>
      <t>日分</t>
    </r>
    <r>
      <rPr>
        <b/>
        <sz val="11"/>
        <color rgb="FFFF0000"/>
        <rFont val="ＭＳ Ｐゴシック"/>
        <family val="3"/>
        <charset val="128"/>
      </rPr>
      <t>(DIAS)</t>
    </r>
  </si>
  <si>
    <t>→DETALHES DA DIÁRIA</t>
  </si>
  <si>
    <t xml:space="preserve">家賃 </t>
  </si>
  <si>
    <t>日割（</t>
  </si>
  <si>
    <t>日　　～</t>
  </si>
  <si>
    <t>日分）</t>
  </si>
  <si>
    <t>円</t>
  </si>
  <si>
    <t>→ALUGUEL</t>
  </si>
  <si>
    <t>駐車場使用料</t>
  </si>
  <si>
    <t>→ESTACIONAMENTO</t>
  </si>
  <si>
    <t>共益費等</t>
  </si>
  <si>
    <t>→CONDOMÍNIO</t>
  </si>
  <si>
    <t>その他費用</t>
  </si>
  <si>
    <t>→OUTRAS DESPESAS</t>
  </si>
  <si>
    <t>自治会費</t>
  </si>
  <si>
    <t>→ASSOCIAÇÃO DO BAIRRO</t>
  </si>
  <si>
    <t>小 計</t>
  </si>
  <si>
    <t>円（税込）</t>
  </si>
  <si>
    <t>→SUBTOTAL(INCLUSO IMPOSTO)</t>
  </si>
  <si>
    <t>前家賃等</t>
  </si>
  <si>
    <t>月分より</t>
  </si>
  <si>
    <t>ヶ月</t>
  </si>
  <si>
    <t>→ALUGUEL ADIANTADO</t>
  </si>
  <si>
    <t>家賃</t>
  </si>
  <si>
    <t>×</t>
  </si>
  <si>
    <t>2.0</t>
  </si>
  <si>
    <r>
      <rPr>
        <b/>
        <sz val="12"/>
        <color theme="1"/>
        <rFont val="Calibri"/>
      </rPr>
      <t xml:space="preserve">入居時発生費用等  </t>
    </r>
    <r>
      <rPr>
        <b/>
        <sz val="12"/>
        <color rgb="FFFF0000"/>
        <rFont val="ＭＳ Ｐゴシック"/>
        <family val="3"/>
        <charset val="128"/>
      </rPr>
      <t>TAXAS COBRADAS NO CONTRATO</t>
    </r>
  </si>
  <si>
    <t>礼金</t>
  </si>
  <si>
    <t>REIKIN(TAXA DE AGRADECIMENTO)</t>
  </si>
  <si>
    <t>敷金</t>
  </si>
  <si>
    <t>SHIKIKIN(LUVA)</t>
  </si>
  <si>
    <t>仲介手数料</t>
  </si>
  <si>
    <t>TAXA IMOBILIÁRIA</t>
  </si>
  <si>
    <t>仲介料</t>
  </si>
  <si>
    <t>駐車場契約手数料</t>
  </si>
  <si>
    <t>TAXA DE CONTRATO DO ESTACIONAMENTO</t>
  </si>
  <si>
    <t>預かり金</t>
  </si>
  <si>
    <t>DEPÓSITO DE GARANTIA</t>
  </si>
  <si>
    <t>クリーニング費</t>
  </si>
  <si>
    <t>LIMPEZA</t>
  </si>
  <si>
    <t>預かり金*0.03</t>
  </si>
  <si>
    <t>DEPÓSITO DE GARANTIA*0.03</t>
  </si>
  <si>
    <t>契約時保証委託料</t>
  </si>
  <si>
    <t>TAXA DA SEGURADORA</t>
  </si>
  <si>
    <t>預かり金取り扱い手数料</t>
  </si>
  <si>
    <t>TAXA DO PAYPAL</t>
  </si>
  <si>
    <t>計</t>
  </si>
  <si>
    <t>TOTAL</t>
  </si>
  <si>
    <t>SUBTOTAL(IMPOSTO INCLUSO)</t>
  </si>
  <si>
    <t>CONTA PARA DEPÓSITO</t>
  </si>
  <si>
    <t>合計金額（消費税等含む）</t>
  </si>
  <si>
    <t>振込先口座</t>
  </si>
  <si>
    <t>VALOR TOTAL(IMPOSTO INCLUSO)</t>
  </si>
  <si>
    <t>百五銀行 鈴鹿支店 普通口座 931687 )メンデスサノチアゴエマニエル</t>
  </si>
  <si>
    <t>クレジットカードでお支払いされる場合は、Paypalでお支払い可能です。下記URLからお支払い下さい。</t>
  </si>
  <si>
    <t>Possível pagar através do Paypal. Pagar através do URL abaixo.</t>
  </si>
  <si>
    <t xml:space="preserve">Pagamento em cartão de crédito será cobrado ￥4033 como taxa </t>
  </si>
  <si>
    <t>do Paypal.</t>
  </si>
  <si>
    <r>
      <rPr>
        <sz val="11"/>
        <color theme="1"/>
        <rFont val="Calibri"/>
      </rPr>
      <t xml:space="preserve">期限 </t>
    </r>
    <r>
      <rPr>
        <b/>
        <sz val="11"/>
        <color rgb="FFFF0000"/>
        <rFont val="ＭＳ Ｐゴシック"/>
        <family val="3"/>
        <charset val="128"/>
      </rPr>
      <t>PRAZO DE PAGAMENTO</t>
    </r>
  </si>
  <si>
    <r>
      <rPr>
        <sz val="10"/>
        <color theme="1"/>
        <rFont val="Calibri"/>
      </rPr>
      <t xml:space="preserve">   </t>
    </r>
    <r>
      <rPr>
        <b/>
        <sz val="10"/>
        <color rgb="FFFF0000"/>
        <rFont val="ＭＳ Ｐゴシック"/>
        <family val="3"/>
        <charset val="128"/>
      </rPr>
      <t>ANO</t>
    </r>
    <r>
      <rPr>
        <sz val="10"/>
        <color rgb="FF000000"/>
        <rFont val="ＭＳ Ｐゴシック"/>
        <family val="3"/>
        <charset val="128"/>
      </rPr>
      <t xml:space="preserve">年  </t>
    </r>
    <r>
      <rPr>
        <b/>
        <sz val="10"/>
        <color rgb="FFFF0000"/>
        <rFont val="ＭＳ Ｐゴシック"/>
        <family val="3"/>
        <charset val="128"/>
      </rPr>
      <t>MÊS</t>
    </r>
    <r>
      <rPr>
        <sz val="10"/>
        <color rgb="FF000000"/>
        <rFont val="ＭＳ Ｐゴシック"/>
        <family val="3"/>
        <charset val="128"/>
      </rPr>
      <t xml:space="preserve">月   </t>
    </r>
    <r>
      <rPr>
        <b/>
        <sz val="10"/>
        <color rgb="FFFF0000"/>
        <rFont val="ＭＳ Ｐゴシック"/>
        <family val="3"/>
        <charset val="128"/>
      </rPr>
      <t>DIA</t>
    </r>
    <r>
      <rPr>
        <sz val="10"/>
        <color rgb="FF000000"/>
        <rFont val="ＭＳ Ｐゴシック"/>
        <family val="3"/>
        <charset val="128"/>
      </rPr>
      <t>日     までにお支払い下さい。</t>
    </r>
  </si>
  <si>
    <t>火災保険料別途</t>
  </si>
  <si>
    <t>*SEGURO DE INCÊNDIO A PARTE</t>
  </si>
  <si>
    <t>HOME STATION</t>
  </si>
  <si>
    <r>
      <rPr>
        <sz val="10"/>
        <color theme="1"/>
        <rFont val="MS Mincho"/>
        <family val="1"/>
        <charset val="128"/>
      </rPr>
      <t>免許番号</t>
    </r>
    <r>
      <rPr>
        <sz val="10"/>
        <color rgb="FF000000"/>
        <rFont val="Century"/>
      </rPr>
      <t xml:space="preserve">: </t>
    </r>
    <r>
      <rPr>
        <sz val="10"/>
        <color rgb="FF000000"/>
        <rFont val="ＭＳ 明朝"/>
        <family val="1"/>
        <charset val="128"/>
      </rPr>
      <t>三重県知事</t>
    </r>
    <r>
      <rPr>
        <sz val="10"/>
        <color rgb="FF000000"/>
        <rFont val="Century"/>
      </rPr>
      <t>(2)</t>
    </r>
    <r>
      <rPr>
        <sz val="10"/>
        <color rgb="FF000000"/>
        <rFont val="ＭＳ 明朝"/>
        <family val="1"/>
        <charset val="128"/>
      </rPr>
      <t>第</t>
    </r>
    <r>
      <rPr>
        <sz val="10"/>
        <color rgb="FF000000"/>
        <rFont val="Century"/>
      </rPr>
      <t>3294</t>
    </r>
    <r>
      <rPr>
        <sz val="10"/>
        <color rgb="FF000000"/>
        <rFont val="ＭＳ 明朝"/>
        <family val="1"/>
        <charset val="128"/>
      </rPr>
      <t>号</t>
    </r>
  </si>
  <si>
    <r>
      <rPr>
        <sz val="10"/>
        <color theme="1"/>
        <rFont val="Century"/>
      </rPr>
      <t xml:space="preserve">Address: </t>
    </r>
    <r>
      <rPr>
        <sz val="10"/>
        <color rgb="FF000000"/>
        <rFont val="ＭＳ 明朝"/>
        <family val="1"/>
        <charset val="128"/>
      </rPr>
      <t>〒</t>
    </r>
    <r>
      <rPr>
        <sz val="10"/>
        <color rgb="FF000000"/>
        <rFont val="Century"/>
      </rPr>
      <t xml:space="preserve">513-0012 </t>
    </r>
    <r>
      <rPr>
        <sz val="10"/>
        <color rgb="FF000000"/>
        <rFont val="ＭＳ 明朝"/>
        <family val="1"/>
        <charset val="128"/>
      </rPr>
      <t>三重県鈴鹿市石薬師町</t>
    </r>
    <r>
      <rPr>
        <sz val="10"/>
        <color rgb="FF000000"/>
        <rFont val="Century"/>
      </rPr>
      <t>2378-2</t>
    </r>
  </si>
  <si>
    <t>Phone: 059-395-6533</t>
  </si>
  <si>
    <t>FAX: 059-395-6535</t>
  </si>
  <si>
    <t>御請求書</t>
  </si>
  <si>
    <t>SOARES ENTA DAVID</t>
  </si>
  <si>
    <t>トリプルタウンA</t>
  </si>
  <si>
    <t>家賃等</t>
  </si>
  <si>
    <t>日分</t>
  </si>
  <si>
    <t>入居時発生費用等</t>
  </si>
  <si>
    <t>預かり金*1.03</t>
  </si>
  <si>
    <t>期限</t>
  </si>
  <si>
    <t xml:space="preserve">      年     月      日     までにお支払い下さい。</t>
  </si>
  <si>
    <r>
      <rPr>
        <sz val="10"/>
        <color theme="1"/>
        <rFont val="MS Mincho"/>
        <family val="1"/>
        <charset val="128"/>
      </rPr>
      <t>免許番号</t>
    </r>
    <r>
      <rPr>
        <sz val="10"/>
        <color rgb="FF000000"/>
        <rFont val="Century"/>
      </rPr>
      <t xml:space="preserve">: </t>
    </r>
    <r>
      <rPr>
        <sz val="10"/>
        <color rgb="FF000000"/>
        <rFont val="ＭＳ 明朝"/>
        <family val="1"/>
        <charset val="128"/>
      </rPr>
      <t>三重県知事</t>
    </r>
    <r>
      <rPr>
        <sz val="10"/>
        <color rgb="FF000000"/>
        <rFont val="Century"/>
      </rPr>
      <t>(2)</t>
    </r>
    <r>
      <rPr>
        <sz val="10"/>
        <color rgb="FF000000"/>
        <rFont val="ＭＳ 明朝"/>
        <family val="1"/>
        <charset val="128"/>
      </rPr>
      <t>第</t>
    </r>
    <r>
      <rPr>
        <sz val="10"/>
        <color rgb="FF000000"/>
        <rFont val="Century"/>
      </rPr>
      <t>3294</t>
    </r>
    <r>
      <rPr>
        <sz val="10"/>
        <color rgb="FF000000"/>
        <rFont val="ＭＳ 明朝"/>
        <family val="1"/>
        <charset val="128"/>
      </rPr>
      <t>号</t>
    </r>
  </si>
  <si>
    <r>
      <rPr>
        <sz val="10"/>
        <color theme="1"/>
        <rFont val="Century"/>
      </rPr>
      <t xml:space="preserve">Address: </t>
    </r>
    <r>
      <rPr>
        <sz val="10"/>
        <color rgb="FF000000"/>
        <rFont val="ＭＳ 明朝"/>
        <family val="1"/>
        <charset val="128"/>
      </rPr>
      <t>〒</t>
    </r>
    <r>
      <rPr>
        <sz val="10"/>
        <color rgb="FF000000"/>
        <rFont val="Century"/>
      </rPr>
      <t xml:space="preserve">513-0012 </t>
    </r>
    <r>
      <rPr>
        <sz val="10"/>
        <color rgb="FF000000"/>
        <rFont val="ＭＳ 明朝"/>
        <family val="1"/>
        <charset val="128"/>
      </rPr>
      <t>三重県鈴鹿市石薬師町</t>
    </r>
    <r>
      <rPr>
        <sz val="10"/>
        <color rgb="FF000000"/>
        <rFont val="Century"/>
      </rPr>
      <t>2378-2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</si>
</sst>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28">
    <font>
      <sz val="11"/>
      <color theme="1"/>
      <name val="Calibri"/>
    </font>
    <font>
      <b/>
      <sz val="14"/>
      <color theme="1"/>
      <name val="Calibri"/>
    </font>
    <font>
      <b/>
      <sz val="12"/>
      <color theme="1"/>
      <name val="Calibri"/>
    </font>
    <font>
      <b/>
      <sz val="11"/>
      <color rgb="FFFF0000"/>
      <name val="Calibri"/>
    </font>
    <font>
      <sz val="10"/>
      <color theme="1"/>
      <name val="Calibri"/>
    </font>
    <font>
      <sz val="11"/>
      <name val="Calibri"/>
    </font>
    <font>
      <sz val="12"/>
      <color rgb="FF000000"/>
      <name val="游ゴシック"/>
      <family val="3"/>
      <charset val="128"/>
    </font>
    <font>
      <b/>
      <sz val="11"/>
      <color rgb="FFFF0000"/>
      <name val="Yu gothic"/>
      <family val="3"/>
      <charset val="128"/>
    </font>
    <font>
      <b/>
      <sz val="6"/>
      <color rgb="FFFF0000"/>
      <name val="Calibri"/>
    </font>
    <font>
      <b/>
      <sz val="11"/>
      <color rgb="FF0066CC"/>
      <name val="Calibri"/>
    </font>
    <font>
      <b/>
      <sz val="11"/>
      <color theme="1"/>
      <name val="Calibri"/>
    </font>
    <font>
      <sz val="11"/>
      <color theme="1"/>
      <name val="Calibri"/>
    </font>
    <font>
      <b/>
      <sz val="10"/>
      <color theme="1"/>
      <name val="Calibri"/>
    </font>
    <font>
      <u/>
      <sz val="11"/>
      <color theme="1"/>
      <name val="Calibri"/>
    </font>
    <font>
      <b/>
      <sz val="14"/>
      <color rgb="FFFF0000"/>
      <name val="Calibri"/>
    </font>
    <font>
      <sz val="20"/>
      <color theme="1"/>
      <name val="MS Mincho"/>
      <family val="1"/>
      <charset val="128"/>
    </font>
    <font>
      <sz val="10"/>
      <color theme="1"/>
      <name val="MS Mincho"/>
      <family val="1"/>
      <charset val="128"/>
    </font>
    <font>
      <sz val="10"/>
      <color theme="1"/>
      <name val="Century"/>
    </font>
    <font>
      <sz val="11"/>
      <color rgb="FF800080"/>
      <name val="Calibri"/>
    </font>
    <font>
      <sz val="11"/>
      <color theme="1"/>
      <name val="Yu gothic"/>
      <family val="3"/>
      <charset val="128"/>
    </font>
    <font>
      <b/>
      <sz val="14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000000"/>
      <name val="Century"/>
    </font>
    <font>
      <sz val="10"/>
      <color rgb="FF000000"/>
      <name val="ＭＳ 明朝"/>
      <family val="1"/>
      <charset val="128"/>
    </font>
    <font>
      <sz val="6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rgb="FFFFCC99"/>
        <bgColor rgb="FFFFCC99"/>
      </patternFill>
    </fill>
    <fill>
      <patternFill patternType="solid">
        <fgColor rgb="FFE7E6E6"/>
        <bgColor rgb="FFE7E6E6"/>
      </patternFill>
    </fill>
    <fill>
      <patternFill patternType="solid">
        <fgColor rgb="FFFBE4D5"/>
        <bgColor rgb="FFFBE4D5"/>
      </patternFill>
    </fill>
    <fill>
      <patternFill patternType="solid">
        <fgColor rgb="FFD0CECE"/>
        <bgColor rgb="FFD0CECE"/>
      </patternFill>
    </fill>
  </fills>
  <borders count="9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69"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right" vertical="center"/>
    </xf>
    <xf numFmtId="14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9" xfId="0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15" xfId="0" applyFont="1" applyBorder="1" applyAlignment="1">
      <alignment vertical="center"/>
    </xf>
    <xf numFmtId="0" fontId="0" fillId="4" borderId="16" xfId="0" applyFont="1" applyFill="1" applyBorder="1" applyAlignment="1">
      <alignment vertical="center"/>
    </xf>
    <xf numFmtId="0" fontId="0" fillId="0" borderId="17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0" fillId="0" borderId="17" xfId="0" applyFont="1" applyBorder="1" applyAlignment="1">
      <alignment vertical="center"/>
    </xf>
    <xf numFmtId="0" fontId="0" fillId="0" borderId="18" xfId="0" applyFont="1" applyBorder="1" applyAlignment="1">
      <alignment vertical="center"/>
    </xf>
    <xf numFmtId="14" fontId="3" fillId="0" borderId="17" xfId="0" applyNumberFormat="1" applyFont="1" applyBorder="1" applyAlignment="1">
      <alignment vertical="center"/>
    </xf>
    <xf numFmtId="14" fontId="0" fillId="0" borderId="17" xfId="0" applyNumberFormat="1" applyFont="1" applyBorder="1" applyAlignment="1">
      <alignment horizontal="left" vertical="center"/>
    </xf>
    <xf numFmtId="0" fontId="0" fillId="0" borderId="23" xfId="0" applyFont="1" applyBorder="1" applyAlignment="1">
      <alignment vertical="center"/>
    </xf>
    <xf numFmtId="14" fontId="3" fillId="0" borderId="26" xfId="0" applyNumberFormat="1" applyFont="1" applyBorder="1" applyAlignment="1">
      <alignment vertical="center"/>
    </xf>
    <xf numFmtId="14" fontId="8" fillId="0" borderId="26" xfId="0" applyNumberFormat="1" applyFont="1" applyBorder="1" applyAlignment="1">
      <alignment vertical="center" wrapText="1"/>
    </xf>
    <xf numFmtId="14" fontId="8" fillId="0" borderId="27" xfId="0" applyNumberFormat="1" applyFont="1" applyBorder="1" applyAlignment="1">
      <alignment vertical="center" wrapText="1"/>
    </xf>
    <xf numFmtId="0" fontId="2" fillId="2" borderId="28" xfId="0" applyFont="1" applyFill="1" applyBorder="1" applyAlignment="1">
      <alignment vertical="center"/>
    </xf>
    <xf numFmtId="0" fontId="0" fillId="2" borderId="29" xfId="0" applyFont="1" applyFill="1" applyBorder="1" applyAlignment="1">
      <alignment vertical="center"/>
    </xf>
    <xf numFmtId="0" fontId="0" fillId="2" borderId="30" xfId="0" applyFont="1" applyFill="1" applyBorder="1" applyAlignment="1">
      <alignment vertical="center"/>
    </xf>
    <xf numFmtId="0" fontId="0" fillId="5" borderId="31" xfId="0" applyFont="1" applyFill="1" applyBorder="1" applyAlignment="1">
      <alignment vertical="center"/>
    </xf>
    <xf numFmtId="0" fontId="0" fillId="5" borderId="32" xfId="0" applyFont="1" applyFill="1" applyBorder="1" applyAlignment="1">
      <alignment vertical="center"/>
    </xf>
    <xf numFmtId="0" fontId="3" fillId="4" borderId="16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0" fillId="5" borderId="33" xfId="0" applyFont="1" applyFill="1" applyBorder="1" applyAlignment="1">
      <alignment vertical="center"/>
    </xf>
    <xf numFmtId="0" fontId="0" fillId="5" borderId="34" xfId="0" applyFont="1" applyFill="1" applyBorder="1" applyAlignment="1">
      <alignment vertical="center"/>
    </xf>
    <xf numFmtId="0" fontId="0" fillId="0" borderId="35" xfId="0" applyFont="1" applyBorder="1" applyAlignment="1">
      <alignment vertical="center"/>
    </xf>
    <xf numFmtId="176" fontId="0" fillId="0" borderId="36" xfId="0" applyNumberFormat="1" applyFont="1" applyBorder="1" applyAlignment="1">
      <alignment horizontal="right" vertical="center"/>
    </xf>
    <xf numFmtId="176" fontId="0" fillId="3" borderId="37" xfId="0" applyNumberFormat="1" applyFont="1" applyFill="1" applyBorder="1" applyAlignment="1">
      <alignment horizontal="right" vertical="center"/>
    </xf>
    <xf numFmtId="176" fontId="0" fillId="0" borderId="36" xfId="0" applyNumberFormat="1" applyFont="1" applyBorder="1" applyAlignment="1">
      <alignment vertical="center"/>
    </xf>
    <xf numFmtId="176" fontId="0" fillId="3" borderId="37" xfId="0" applyNumberFormat="1" applyFont="1" applyFill="1" applyBorder="1" applyAlignment="1">
      <alignment vertical="center"/>
    </xf>
    <xf numFmtId="0" fontId="0" fillId="3" borderId="37" xfId="0" applyFont="1" applyFill="1" applyBorder="1" applyAlignment="1">
      <alignment vertical="center"/>
    </xf>
    <xf numFmtId="0" fontId="0" fillId="0" borderId="36" xfId="0" applyFont="1" applyBorder="1" applyAlignment="1">
      <alignment vertical="center"/>
    </xf>
    <xf numFmtId="176" fontId="3" fillId="6" borderId="38" xfId="0" applyNumberFormat="1" applyFont="1" applyFill="1" applyBorder="1" applyAlignment="1">
      <alignment horizontal="center" vertical="center"/>
    </xf>
    <xf numFmtId="0" fontId="0" fillId="0" borderId="39" xfId="0" applyFont="1" applyBorder="1" applyAlignment="1">
      <alignment vertical="center"/>
    </xf>
    <xf numFmtId="0" fontId="0" fillId="5" borderId="40" xfId="0" applyFont="1" applyFill="1" applyBorder="1" applyAlignment="1">
      <alignment vertical="center"/>
    </xf>
    <xf numFmtId="0" fontId="0" fillId="0" borderId="41" xfId="0" applyFont="1" applyBorder="1" applyAlignment="1">
      <alignment vertical="center"/>
    </xf>
    <xf numFmtId="176" fontId="0" fillId="0" borderId="42" xfId="0" applyNumberFormat="1" applyFont="1" applyBorder="1" applyAlignment="1">
      <alignment horizontal="right" vertical="center"/>
    </xf>
    <xf numFmtId="176" fontId="0" fillId="3" borderId="43" xfId="0" applyNumberFormat="1" applyFont="1" applyFill="1" applyBorder="1" applyAlignment="1">
      <alignment vertical="center"/>
    </xf>
    <xf numFmtId="176" fontId="0" fillId="0" borderId="42" xfId="0" applyNumberFormat="1" applyFont="1" applyBorder="1" applyAlignment="1">
      <alignment vertical="center"/>
    </xf>
    <xf numFmtId="0" fontId="0" fillId="3" borderId="43" xfId="0" applyFont="1" applyFill="1" applyBorder="1" applyAlignment="1">
      <alignment vertical="center"/>
    </xf>
    <xf numFmtId="0" fontId="0" fillId="0" borderId="42" xfId="0" applyFont="1" applyBorder="1" applyAlignment="1">
      <alignment vertical="center"/>
    </xf>
    <xf numFmtId="0" fontId="0" fillId="0" borderId="44" xfId="0" applyFont="1" applyBorder="1" applyAlignment="1">
      <alignment vertical="center"/>
    </xf>
    <xf numFmtId="0" fontId="0" fillId="5" borderId="45" xfId="0" applyFont="1" applyFill="1" applyBorder="1" applyAlignment="1">
      <alignment vertical="center"/>
    </xf>
    <xf numFmtId="0" fontId="0" fillId="4" borderId="46" xfId="0" applyFont="1" applyFill="1" applyBorder="1" applyAlignment="1">
      <alignment vertical="center"/>
    </xf>
    <xf numFmtId="0" fontId="0" fillId="0" borderId="47" xfId="0" applyFont="1" applyBorder="1" applyAlignment="1">
      <alignment vertical="center"/>
    </xf>
    <xf numFmtId="176" fontId="0" fillId="0" borderId="48" xfId="0" applyNumberFormat="1" applyFont="1" applyBorder="1" applyAlignment="1">
      <alignment horizontal="right" vertical="center"/>
    </xf>
    <xf numFmtId="176" fontId="0" fillId="3" borderId="49" xfId="0" applyNumberFormat="1" applyFont="1" applyFill="1" applyBorder="1" applyAlignment="1">
      <alignment vertical="center"/>
    </xf>
    <xf numFmtId="176" fontId="0" fillId="0" borderId="48" xfId="0" applyNumberFormat="1" applyFont="1" applyBorder="1" applyAlignment="1">
      <alignment vertical="center"/>
    </xf>
    <xf numFmtId="0" fontId="0" fillId="3" borderId="49" xfId="0" applyFont="1" applyFill="1" applyBorder="1" applyAlignment="1">
      <alignment vertical="center"/>
    </xf>
    <xf numFmtId="0" fontId="0" fillId="0" borderId="48" xfId="0" applyFont="1" applyBorder="1" applyAlignment="1">
      <alignment vertical="center"/>
    </xf>
    <xf numFmtId="0" fontId="0" fillId="0" borderId="50" xfId="0" applyFont="1" applyBorder="1" applyAlignment="1">
      <alignment vertical="center"/>
    </xf>
    <xf numFmtId="176" fontId="9" fillId="4" borderId="38" xfId="0" applyNumberFormat="1" applyFont="1" applyFill="1" applyBorder="1" applyAlignment="1">
      <alignment horizontal="center" vertical="center"/>
    </xf>
    <xf numFmtId="0" fontId="0" fillId="0" borderId="5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0" fillId="0" borderId="52" xfId="0" applyFont="1" applyBorder="1" applyAlignment="1">
      <alignment vertical="center"/>
    </xf>
    <xf numFmtId="176" fontId="10" fillId="0" borderId="56" xfId="0" applyNumberFormat="1" applyFont="1" applyBorder="1" applyAlignment="1">
      <alignment vertical="center"/>
    </xf>
    <xf numFmtId="0" fontId="0" fillId="0" borderId="57" xfId="0" applyFont="1" applyBorder="1" applyAlignment="1">
      <alignment vertical="center"/>
    </xf>
    <xf numFmtId="0" fontId="0" fillId="0" borderId="58" xfId="0" applyFont="1" applyBorder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0" fillId="0" borderId="61" xfId="0" applyFont="1" applyBorder="1" applyAlignment="1">
      <alignment vertical="center"/>
    </xf>
    <xf numFmtId="0" fontId="0" fillId="4" borderId="37" xfId="0" applyFont="1" applyFill="1" applyBorder="1" applyAlignment="1">
      <alignment vertical="center"/>
    </xf>
    <xf numFmtId="0" fontId="0" fillId="0" borderId="36" xfId="0" applyFont="1" applyBorder="1" applyAlignment="1">
      <alignment horizontal="left" vertical="center"/>
    </xf>
    <xf numFmtId="0" fontId="10" fillId="0" borderId="36" xfId="0" applyFont="1" applyBorder="1" applyAlignment="1">
      <alignment vertical="center"/>
    </xf>
    <xf numFmtId="176" fontId="0" fillId="3" borderId="38" xfId="0" applyNumberFormat="1" applyFont="1" applyFill="1" applyBorder="1" applyAlignment="1">
      <alignment vertical="center"/>
    </xf>
    <xf numFmtId="0" fontId="0" fillId="0" borderId="64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0" fillId="4" borderId="43" xfId="0" applyFont="1" applyFill="1" applyBorder="1" applyAlignment="1">
      <alignment vertical="center"/>
    </xf>
    <xf numFmtId="0" fontId="0" fillId="0" borderId="42" xfId="0" applyFont="1" applyBorder="1" applyAlignment="1">
      <alignment horizontal="left" vertical="center"/>
    </xf>
    <xf numFmtId="176" fontId="0" fillId="3" borderId="67" xfId="0" applyNumberFormat="1" applyFont="1" applyFill="1" applyBorder="1" applyAlignment="1">
      <alignment vertical="center"/>
    </xf>
    <xf numFmtId="0" fontId="0" fillId="0" borderId="68" xfId="0" applyFont="1" applyBorder="1" applyAlignment="1">
      <alignment vertical="center"/>
    </xf>
    <xf numFmtId="0" fontId="0" fillId="3" borderId="46" xfId="0" applyFont="1" applyFill="1" applyBorder="1" applyAlignment="1">
      <alignment vertical="center"/>
    </xf>
    <xf numFmtId="0" fontId="0" fillId="3" borderId="69" xfId="0" applyFont="1" applyFill="1" applyBorder="1" applyAlignment="1">
      <alignment vertical="center"/>
    </xf>
    <xf numFmtId="0" fontId="0" fillId="0" borderId="48" xfId="0" applyFont="1" applyBorder="1" applyAlignment="1">
      <alignment horizontal="left" vertical="center"/>
    </xf>
    <xf numFmtId="176" fontId="0" fillId="3" borderId="72" xfId="0" applyNumberFormat="1" applyFont="1" applyFill="1" applyBorder="1" applyAlignment="1">
      <alignment vertical="center"/>
    </xf>
    <xf numFmtId="0" fontId="0" fillId="0" borderId="73" xfId="0" applyFont="1" applyBorder="1" applyAlignment="1">
      <alignment vertical="center"/>
    </xf>
    <xf numFmtId="0" fontId="0" fillId="0" borderId="74" xfId="0" applyFont="1" applyBorder="1" applyAlignment="1">
      <alignment vertical="center"/>
    </xf>
    <xf numFmtId="0" fontId="0" fillId="0" borderId="75" xfId="0" applyFont="1" applyBorder="1" applyAlignment="1">
      <alignment vertical="center"/>
    </xf>
    <xf numFmtId="176" fontId="10" fillId="0" borderId="76" xfId="0" applyNumberFormat="1" applyFont="1" applyBorder="1" applyAlignment="1">
      <alignment vertical="center"/>
    </xf>
    <xf numFmtId="0" fontId="0" fillId="0" borderId="77" xfId="0" applyFont="1" applyBorder="1" applyAlignment="1">
      <alignment vertical="center"/>
    </xf>
    <xf numFmtId="0" fontId="2" fillId="2" borderId="78" xfId="0" applyFont="1" applyFill="1" applyBorder="1" applyAlignment="1">
      <alignment vertical="center"/>
    </xf>
    <xf numFmtId="0" fontId="10" fillId="2" borderId="79" xfId="0" applyFont="1" applyFill="1" applyBorder="1" applyAlignment="1">
      <alignment vertical="center"/>
    </xf>
    <xf numFmtId="0" fontId="10" fillId="2" borderId="80" xfId="0" applyFont="1" applyFill="1" applyBorder="1" applyAlignment="1">
      <alignment vertical="center"/>
    </xf>
    <xf numFmtId="0" fontId="0" fillId="5" borderId="81" xfId="0" applyFont="1" applyFill="1" applyBorder="1" applyAlignment="1">
      <alignment vertical="center"/>
    </xf>
    <xf numFmtId="0" fontId="3" fillId="0" borderId="36" xfId="0" applyFont="1" applyBorder="1" applyAlignment="1">
      <alignment vertical="center"/>
    </xf>
    <xf numFmtId="176" fontId="0" fillId="6" borderId="82" xfId="0" applyNumberFormat="1" applyFont="1" applyFill="1" applyBorder="1" applyAlignment="1">
      <alignment vertical="center"/>
    </xf>
    <xf numFmtId="0" fontId="0" fillId="5" borderId="83" xfId="0" applyFont="1" applyFill="1" applyBorder="1" applyAlignment="1">
      <alignment vertical="center"/>
    </xf>
    <xf numFmtId="0" fontId="3" fillId="0" borderId="42" xfId="0" applyFont="1" applyBorder="1" applyAlignment="1">
      <alignment vertical="center"/>
    </xf>
    <xf numFmtId="176" fontId="0" fillId="6" borderId="84" xfId="0" applyNumberFormat="1" applyFont="1" applyFill="1" applyBorder="1" applyAlignment="1">
      <alignment vertical="center"/>
    </xf>
    <xf numFmtId="177" fontId="0" fillId="3" borderId="1" xfId="0" applyNumberFormat="1" applyFont="1" applyFill="1" applyBorder="1" applyAlignment="1">
      <alignment vertical="center"/>
    </xf>
    <xf numFmtId="177" fontId="0" fillId="0" borderId="0" xfId="0" applyNumberFormat="1" applyFont="1" applyAlignment="1">
      <alignment vertical="center"/>
    </xf>
    <xf numFmtId="0" fontId="0" fillId="5" borderId="85" xfId="0" applyFont="1" applyFill="1" applyBorder="1" applyAlignment="1">
      <alignment vertical="center"/>
    </xf>
    <xf numFmtId="176" fontId="0" fillId="4" borderId="69" xfId="0" applyNumberFormat="1" applyFont="1" applyFill="1" applyBorder="1" applyAlignment="1">
      <alignment vertical="center"/>
    </xf>
    <xf numFmtId="0" fontId="0" fillId="0" borderId="86" xfId="0" applyFont="1" applyBorder="1" applyAlignment="1">
      <alignment vertical="center"/>
    </xf>
    <xf numFmtId="176" fontId="0" fillId="0" borderId="0" xfId="0" applyNumberFormat="1" applyFont="1" applyAlignment="1">
      <alignment vertical="center"/>
    </xf>
    <xf numFmtId="0" fontId="3" fillId="0" borderId="17" xfId="0" applyFont="1" applyBorder="1" applyAlignment="1">
      <alignment vertical="center"/>
    </xf>
    <xf numFmtId="0" fontId="1" fillId="0" borderId="77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14" fontId="0" fillId="0" borderId="75" xfId="0" applyNumberFormat="1" applyFont="1" applyBorder="1" applyAlignment="1">
      <alignment horizontal="left" vertical="center"/>
    </xf>
    <xf numFmtId="0" fontId="0" fillId="0" borderId="88" xfId="0" applyFont="1" applyBorder="1" applyAlignment="1">
      <alignment vertical="center"/>
    </xf>
    <xf numFmtId="176" fontId="0" fillId="6" borderId="38" xfId="0" applyNumberFormat="1" applyFont="1" applyFill="1" applyBorder="1" applyAlignment="1">
      <alignment vertical="center"/>
    </xf>
    <xf numFmtId="176" fontId="0" fillId="6" borderId="67" xfId="0" applyNumberFormat="1" applyFont="1" applyFill="1" applyBorder="1" applyAlignment="1">
      <alignment vertical="center"/>
    </xf>
    <xf numFmtId="0" fontId="0" fillId="6" borderId="46" xfId="0" applyFont="1" applyFill="1" applyBorder="1" applyAlignment="1">
      <alignment vertical="center"/>
    </xf>
    <xf numFmtId="176" fontId="0" fillId="6" borderId="72" xfId="0" applyNumberFormat="1" applyFont="1" applyFill="1" applyBorder="1" applyAlignment="1">
      <alignment vertical="center"/>
    </xf>
    <xf numFmtId="0" fontId="0" fillId="0" borderId="46" xfId="0" applyFont="1" applyBorder="1" applyAlignment="1">
      <alignment vertical="center"/>
    </xf>
    <xf numFmtId="176" fontId="0" fillId="0" borderId="47" xfId="0" applyNumberFormat="1" applyFont="1" applyBorder="1" applyAlignment="1">
      <alignment vertical="center"/>
    </xf>
    <xf numFmtId="0" fontId="4" fillId="2" borderId="2" xfId="0" applyFont="1" applyFill="1" applyBorder="1" applyAlignment="1">
      <alignment horizontal="right" vertical="center"/>
    </xf>
    <xf numFmtId="0" fontId="5" fillId="0" borderId="3" xfId="0" applyFont="1" applyBorder="1" applyAlignment="1">
      <alignment vertical="center"/>
    </xf>
    <xf numFmtId="14" fontId="0" fillId="2" borderId="2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left" vertical="center" shrinkToFit="1"/>
    </xf>
    <xf numFmtId="0" fontId="5" fillId="0" borderId="5" xfId="0" applyFont="1" applyBorder="1" applyAlignment="1">
      <alignment vertical="center"/>
    </xf>
    <xf numFmtId="0" fontId="6" fillId="4" borderId="2" xfId="0" applyFont="1" applyFill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0" fillId="5" borderId="7" xfId="0" applyFont="1" applyFill="1" applyBorder="1" applyAlignment="1">
      <alignment horizontal="right" vertical="center"/>
    </xf>
    <xf numFmtId="0" fontId="5" fillId="0" borderId="8" xfId="0" applyFont="1" applyBorder="1" applyAlignment="1">
      <alignment vertical="center"/>
    </xf>
    <xf numFmtId="0" fontId="7" fillId="4" borderId="10" xfId="0" applyFont="1" applyFill="1" applyBorder="1" applyAlignment="1">
      <alignment horizontal="left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0" fillId="5" borderId="13" xfId="0" applyFont="1" applyFill="1" applyBorder="1" applyAlignment="1">
      <alignment horizontal="right" vertical="center"/>
    </xf>
    <xf numFmtId="0" fontId="5" fillId="0" borderId="14" xfId="0" applyFont="1" applyBorder="1" applyAlignment="1">
      <alignment vertical="center"/>
    </xf>
    <xf numFmtId="176" fontId="0" fillId="4" borderId="65" xfId="0" applyNumberFormat="1" applyFont="1" applyFill="1" applyBorder="1" applyAlignment="1">
      <alignment horizontal="right" vertical="center"/>
    </xf>
    <xf numFmtId="0" fontId="5" fillId="0" borderId="66" xfId="0" applyFont="1" applyBorder="1" applyAlignment="1">
      <alignment vertical="center"/>
    </xf>
    <xf numFmtId="176" fontId="0" fillId="3" borderId="70" xfId="0" applyNumberFormat="1" applyFont="1" applyFill="1" applyBorder="1" applyAlignment="1">
      <alignment horizontal="right" vertical="center"/>
    </xf>
    <xf numFmtId="0" fontId="5" fillId="0" borderId="71" xfId="0" applyFont="1" applyBorder="1" applyAlignment="1">
      <alignment vertical="center"/>
    </xf>
    <xf numFmtId="0" fontId="0" fillId="5" borderId="53" xfId="0" applyFont="1" applyFill="1" applyBorder="1" applyAlignment="1">
      <alignment horizontal="center" vertical="center"/>
    </xf>
    <xf numFmtId="0" fontId="5" fillId="0" borderId="54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1" fillId="7" borderId="53" xfId="0" applyFont="1" applyFill="1" applyBorder="1" applyAlignment="1">
      <alignment horizontal="center" vertical="center"/>
    </xf>
    <xf numFmtId="176" fontId="1" fillId="0" borderId="76" xfId="0" applyNumberFormat="1" applyFont="1" applyBorder="1" applyAlignment="1">
      <alignment horizontal="right" vertical="center"/>
    </xf>
    <xf numFmtId="0" fontId="5" fillId="0" borderId="87" xfId="0" applyFont="1" applyBorder="1" applyAlignment="1">
      <alignment vertical="center"/>
    </xf>
    <xf numFmtId="14" fontId="0" fillId="4" borderId="19" xfId="0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0" fillId="5" borderId="21" xfId="0" applyFont="1" applyFill="1" applyBorder="1" applyAlignment="1">
      <alignment horizontal="right" vertical="center"/>
    </xf>
    <xf numFmtId="0" fontId="5" fillId="0" borderId="22" xfId="0" applyFont="1" applyBorder="1" applyAlignment="1">
      <alignment vertical="center"/>
    </xf>
    <xf numFmtId="14" fontId="0" fillId="4" borderId="24" xfId="0" applyNumberFormat="1" applyFont="1" applyFill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176" fontId="0" fillId="4" borderId="62" xfId="0" applyNumberFormat="1" applyFont="1" applyFill="1" applyBorder="1" applyAlignment="1">
      <alignment horizontal="right" vertical="center"/>
    </xf>
    <xf numFmtId="0" fontId="5" fillId="0" borderId="63" xfId="0" applyFont="1" applyBorder="1" applyAlignment="1">
      <alignment vertical="center"/>
    </xf>
    <xf numFmtId="0" fontId="18" fillId="0" borderId="75" xfId="0" applyFont="1" applyBorder="1" applyAlignment="1">
      <alignment horizontal="left" vertical="center" shrinkToFit="1"/>
    </xf>
    <xf numFmtId="0" fontId="5" fillId="0" borderId="75" xfId="0" applyFont="1" applyBorder="1" applyAlignment="1">
      <alignment vertical="center"/>
    </xf>
    <xf numFmtId="0" fontId="19" fillId="0" borderId="11" xfId="0" applyFont="1" applyBorder="1" applyAlignment="1">
      <alignment horizontal="left" vertical="center"/>
    </xf>
    <xf numFmtId="14" fontId="0" fillId="0" borderId="17" xfId="0" applyNumberFormat="1" applyFont="1" applyBorder="1" applyAlignment="1">
      <alignment horizontal="left" vertical="center"/>
    </xf>
    <xf numFmtId="0" fontId="5" fillId="0" borderId="17" xfId="0" applyFont="1" applyBorder="1" applyAlignment="1">
      <alignment vertical="center"/>
    </xf>
    <xf numFmtId="176" fontId="0" fillId="0" borderId="42" xfId="0" applyNumberFormat="1" applyFont="1" applyBorder="1" applyAlignment="1">
      <alignment horizontal="right" vertical="center"/>
    </xf>
    <xf numFmtId="0" fontId="5" fillId="0" borderId="42" xfId="0" applyFont="1" applyBorder="1" applyAlignment="1">
      <alignment vertical="center"/>
    </xf>
    <xf numFmtId="176" fontId="0" fillId="6" borderId="70" xfId="0" applyNumberFormat="1" applyFont="1" applyFill="1" applyBorder="1" applyAlignment="1">
      <alignment horizontal="right" vertical="center"/>
    </xf>
    <xf numFmtId="14" fontId="0" fillId="0" borderId="26" xfId="0" applyNumberFormat="1" applyFont="1" applyBorder="1" applyAlignment="1">
      <alignment horizontal="left" vertical="center"/>
    </xf>
    <xf numFmtId="0" fontId="5" fillId="0" borderId="26" xfId="0" applyFont="1" applyBorder="1" applyAlignment="1">
      <alignment vertical="center"/>
    </xf>
    <xf numFmtId="176" fontId="0" fillId="0" borderId="89" xfId="0" applyNumberFormat="1" applyFont="1" applyBorder="1" applyAlignment="1">
      <alignment horizontal="right" vertical="center"/>
    </xf>
    <xf numFmtId="0" fontId="5" fillId="0" borderId="8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619125</xdr:colOff>
      <xdr:row>8</xdr:row>
      <xdr:rowOff>0</xdr:rowOff>
    </xdr:from>
    <xdr:ext cx="1133475" cy="647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788788" y="3465675"/>
          <a:ext cx="1114425" cy="6286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127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 b="1" i="0" u="none" strike="noStrike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TOTAL DE DIAS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 b="1" i="0" u="none" strike="noStrike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*SE ENTRAR DIA 1, COLOCAR 0 DIAS</a:t>
          </a:r>
          <a:endParaRPr sz="1400"/>
        </a:p>
      </xdr:txBody>
    </xdr:sp>
    <xdr:clientData fLocksWithSheet="0"/>
  </xdr:oneCellAnchor>
  <xdr:oneCellAnchor>
    <xdr:from>
      <xdr:col>6</xdr:col>
      <xdr:colOff>466725</xdr:colOff>
      <xdr:row>18</xdr:row>
      <xdr:rowOff>0</xdr:rowOff>
    </xdr:from>
    <xdr:ext cx="1200150" cy="2000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755450" y="3684750"/>
          <a:ext cx="1181100" cy="19050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127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TOTAL DE MESES</a:t>
          </a:r>
          <a:endParaRPr sz="1400"/>
        </a:p>
      </xdr:txBody>
    </xdr:sp>
    <xdr:clientData fLocksWithSheet="0"/>
  </xdr:oneCellAnchor>
  <xdr:oneCellAnchor>
    <xdr:from>
      <xdr:col>6</xdr:col>
      <xdr:colOff>47625</xdr:colOff>
      <xdr:row>9</xdr:row>
      <xdr:rowOff>123825</xdr:rowOff>
    </xdr:from>
    <xdr:ext cx="1381125" cy="2286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664963" y="3670463"/>
          <a:ext cx="1362075" cy="219075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127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MÊS EQUIVALENTE</a:t>
          </a:r>
          <a:endParaRPr sz="1400"/>
        </a:p>
      </xdr:txBody>
    </xdr:sp>
    <xdr:clientData fLocksWithSheet="0"/>
  </xdr:oneCellAnchor>
  <xdr:oneCellAnchor>
    <xdr:from>
      <xdr:col>2</xdr:col>
      <xdr:colOff>361950</xdr:colOff>
      <xdr:row>17</xdr:row>
      <xdr:rowOff>161925</xdr:rowOff>
    </xdr:from>
    <xdr:ext cx="1400175" cy="2286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655438" y="3675225"/>
          <a:ext cx="1381125" cy="209550"/>
        </a:xfrm>
        <a:prstGeom prst="wedgeRoundRectCallout">
          <a:avLst>
            <a:gd name="adj1" fmla="val -20833"/>
            <a:gd name="adj2" fmla="val 62500"/>
            <a:gd name="adj3" fmla="val 0"/>
          </a:avLst>
        </a:prstGeom>
        <a:solidFill>
          <a:srgbClr val="FFFFFF"/>
        </a:solidFill>
        <a:ln w="127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MÊS EQUIVALENTE</a:t>
          </a:r>
          <a:endParaRPr sz="1400"/>
        </a:p>
      </xdr:txBody>
    </xdr:sp>
    <xdr:clientData fLocksWithSheet="0"/>
  </xdr:oneCellAnchor>
  <xdr:oneCellAnchor>
    <xdr:from>
      <xdr:col>1</xdr:col>
      <xdr:colOff>123825</xdr:colOff>
      <xdr:row>48</xdr:row>
      <xdr:rowOff>0</xdr:rowOff>
    </xdr:from>
    <xdr:ext cx="2114550" cy="132397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123825</xdr:colOff>
      <xdr:row>48</xdr:row>
      <xdr:rowOff>0</xdr:rowOff>
    </xdr:from>
    <xdr:ext cx="2124075" cy="132397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Z1000"/>
  <sheetViews>
    <sheetView workbookViewId="0"/>
  </sheetViews>
  <sheetFormatPr defaultColWidth="14.453125" defaultRowHeight="15" customHeight="1"/>
  <cols>
    <col min="1" max="1" width="0.7265625" customWidth="1"/>
    <col min="2" max="2" width="5.26953125" customWidth="1"/>
    <col min="3" max="3" width="17.26953125" customWidth="1"/>
    <col min="4" max="4" width="1.7265625" customWidth="1"/>
    <col min="5" max="5" width="6" customWidth="1"/>
    <col min="6" max="6" width="4.453125" customWidth="1"/>
    <col min="7" max="7" width="8.26953125" customWidth="1"/>
    <col min="8" max="8" width="3.7265625" customWidth="1"/>
    <col min="9" max="9" width="4.453125" customWidth="1"/>
    <col min="10" max="10" width="3.81640625" customWidth="1"/>
    <col min="11" max="11" width="5.26953125" customWidth="1"/>
    <col min="12" max="12" width="3.7265625" customWidth="1"/>
    <col min="13" max="13" width="4.7265625" customWidth="1"/>
    <col min="14" max="14" width="3.7265625" customWidth="1"/>
    <col min="15" max="15" width="10.08984375" customWidth="1"/>
    <col min="16" max="16" width="9" customWidth="1"/>
    <col min="17" max="17" width="1" customWidth="1"/>
    <col min="18" max="18" width="10" customWidth="1"/>
    <col min="19" max="19" width="13.08984375" hidden="1" customWidth="1"/>
    <col min="20" max="26" width="8" customWidth="1"/>
  </cols>
  <sheetData>
    <row r="2" spans="2:18" ht="18.75" customHeight="1">
      <c r="B2" s="1" t="s">
        <v>0</v>
      </c>
      <c r="C2" s="2"/>
      <c r="D2" s="3"/>
      <c r="E2" s="3"/>
      <c r="F2" s="3"/>
      <c r="G2" s="3"/>
      <c r="H2" s="3"/>
      <c r="I2" s="3"/>
      <c r="J2" s="3"/>
      <c r="K2" s="4" t="s">
        <v>1</v>
      </c>
      <c r="L2" s="4"/>
      <c r="M2" s="125" t="s">
        <v>2</v>
      </c>
      <c r="N2" s="126"/>
      <c r="O2" s="127">
        <f ca="1">TODAY()</f>
        <v>44589</v>
      </c>
      <c r="P2" s="126"/>
    </row>
    <row r="3" spans="2:18" ht="6" customHeight="1">
      <c r="B3" s="5"/>
      <c r="C3" s="5"/>
      <c r="D3" s="6"/>
      <c r="E3" s="6"/>
      <c r="F3" s="6"/>
      <c r="G3" s="6"/>
      <c r="H3" s="6"/>
      <c r="I3" s="6"/>
      <c r="J3" s="6"/>
      <c r="K3" s="6"/>
      <c r="L3" s="6"/>
      <c r="M3" s="7"/>
      <c r="N3" s="7"/>
      <c r="O3" s="8"/>
      <c r="P3" s="9"/>
    </row>
    <row r="4" spans="2:18" ht="16.5" customHeight="1">
      <c r="B4" s="128" t="s">
        <v>3</v>
      </c>
      <c r="C4" s="129"/>
      <c r="D4" s="10" t="s">
        <v>4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2"/>
      <c r="P4" s="11"/>
    </row>
    <row r="5" spans="2:18" ht="15.75" customHeight="1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30" t="s">
        <v>5</v>
      </c>
      <c r="O5" s="131"/>
      <c r="P5" s="131"/>
      <c r="Q5" s="131"/>
      <c r="R5" s="126"/>
    </row>
    <row r="6" spans="2:18" ht="15.75" customHeight="1">
      <c r="B6" s="132" t="s">
        <v>6</v>
      </c>
      <c r="C6" s="133"/>
      <c r="D6" s="13"/>
      <c r="E6" s="134" t="s">
        <v>7</v>
      </c>
      <c r="F6" s="135"/>
      <c r="G6" s="135"/>
      <c r="H6" s="135"/>
      <c r="I6" s="135"/>
      <c r="J6" s="135"/>
      <c r="K6" s="136"/>
      <c r="L6" s="14"/>
      <c r="M6" s="11"/>
      <c r="N6" s="11"/>
      <c r="O6" s="11"/>
      <c r="P6" s="11"/>
    </row>
    <row r="7" spans="2:18" ht="15.75" customHeight="1">
      <c r="B7" s="137" t="s">
        <v>8</v>
      </c>
      <c r="C7" s="138"/>
      <c r="D7" s="15"/>
      <c r="E7" s="16">
        <v>202</v>
      </c>
      <c r="F7" s="17" t="s">
        <v>9</v>
      </c>
      <c r="G7" s="18" t="s">
        <v>10</v>
      </c>
      <c r="H7" s="19"/>
      <c r="I7" s="19"/>
      <c r="J7" s="19"/>
      <c r="K7" s="20"/>
      <c r="L7" s="11"/>
      <c r="M7" s="11"/>
      <c r="N7" s="11"/>
      <c r="O7" s="6"/>
      <c r="P7" s="11"/>
    </row>
    <row r="8" spans="2:18" ht="15.75" customHeight="1">
      <c r="B8" s="137" t="s">
        <v>11</v>
      </c>
      <c r="C8" s="138"/>
      <c r="D8" s="15"/>
      <c r="E8" s="149">
        <v>44166</v>
      </c>
      <c r="F8" s="150"/>
      <c r="G8" s="21" t="s">
        <v>12</v>
      </c>
      <c r="H8" s="22"/>
      <c r="I8" s="22"/>
      <c r="J8" s="19"/>
      <c r="K8" s="20"/>
      <c r="L8" s="11"/>
      <c r="M8" s="11"/>
      <c r="N8" s="11"/>
      <c r="O8" s="11"/>
      <c r="P8" s="11"/>
    </row>
    <row r="9" spans="2:18" ht="15.75" customHeight="1">
      <c r="B9" s="151" t="s">
        <v>13</v>
      </c>
      <c r="C9" s="152"/>
      <c r="D9" s="23"/>
      <c r="E9" s="153">
        <v>44166</v>
      </c>
      <c r="F9" s="154"/>
      <c r="G9" s="24" t="s">
        <v>14</v>
      </c>
      <c r="H9" s="25"/>
      <c r="I9" s="25"/>
      <c r="J9" s="25"/>
      <c r="K9" s="26"/>
      <c r="L9" s="11"/>
      <c r="M9" s="11"/>
      <c r="N9" s="11"/>
      <c r="O9" s="11"/>
      <c r="P9" s="11"/>
    </row>
    <row r="10" spans="2:18" ht="28.5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spans="2:18" ht="15.75" customHeight="1">
      <c r="B11" s="27" t="s">
        <v>15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9"/>
    </row>
    <row r="12" spans="2:18" ht="15.75" customHeight="1">
      <c r="B12" s="30" t="s">
        <v>16</v>
      </c>
      <c r="C12" s="31"/>
      <c r="D12" s="15"/>
      <c r="E12" s="19" t="s">
        <v>17</v>
      </c>
      <c r="F12" s="32" t="s">
        <v>18</v>
      </c>
      <c r="G12" s="19" t="s">
        <v>19</v>
      </c>
      <c r="H12" s="19"/>
      <c r="I12" s="19"/>
      <c r="J12" s="32" t="s">
        <v>20</v>
      </c>
      <c r="K12" s="19" t="s">
        <v>21</v>
      </c>
      <c r="L12" s="32" t="s">
        <v>20</v>
      </c>
      <c r="M12" s="19" t="s">
        <v>22</v>
      </c>
      <c r="N12" s="16"/>
      <c r="O12" s="19" t="s">
        <v>23</v>
      </c>
      <c r="P12" s="20"/>
      <c r="R12" s="33" t="s">
        <v>24</v>
      </c>
    </row>
    <row r="13" spans="2:18" ht="15.75" customHeight="1">
      <c r="B13" s="34"/>
      <c r="C13" s="35" t="s">
        <v>25</v>
      </c>
      <c r="D13" s="36"/>
      <c r="E13" s="37" t="s">
        <v>26</v>
      </c>
      <c r="F13" s="38" t="str">
        <f>J12</f>
        <v>DIA</v>
      </c>
      <c r="G13" s="39" t="s">
        <v>27</v>
      </c>
      <c r="H13" s="40" t="str">
        <f>L12</f>
        <v>DIA</v>
      </c>
      <c r="I13" s="39" t="s">
        <v>22</v>
      </c>
      <c r="J13" s="41">
        <v>0</v>
      </c>
      <c r="K13" s="42" t="s">
        <v>28</v>
      </c>
      <c r="L13" s="42"/>
      <c r="M13" s="42"/>
      <c r="N13" s="42"/>
      <c r="O13" s="43"/>
      <c r="P13" s="44" t="s">
        <v>29</v>
      </c>
      <c r="R13" s="33" t="s">
        <v>30</v>
      </c>
    </row>
    <row r="14" spans="2:18" ht="15.75" customHeight="1">
      <c r="B14" s="34"/>
      <c r="C14" s="45" t="s">
        <v>31</v>
      </c>
      <c r="D14" s="46"/>
      <c r="E14" s="47" t="s">
        <v>26</v>
      </c>
      <c r="F14" s="48" t="str">
        <f>J12</f>
        <v>DIA</v>
      </c>
      <c r="G14" s="49" t="s">
        <v>27</v>
      </c>
      <c r="H14" s="48" t="str">
        <f>L12</f>
        <v>DIA</v>
      </c>
      <c r="I14" s="49" t="s">
        <v>22</v>
      </c>
      <c r="J14" s="50">
        <f>N12</f>
        <v>0</v>
      </c>
      <c r="K14" s="51" t="s">
        <v>28</v>
      </c>
      <c r="L14" s="51"/>
      <c r="M14" s="51"/>
      <c r="N14" s="51"/>
      <c r="O14" s="43"/>
      <c r="P14" s="52" t="s">
        <v>29</v>
      </c>
      <c r="R14" s="33" t="s">
        <v>32</v>
      </c>
    </row>
    <row r="15" spans="2:18" ht="15.75" customHeight="1">
      <c r="B15" s="34"/>
      <c r="C15" s="45" t="s">
        <v>33</v>
      </c>
      <c r="D15" s="46"/>
      <c r="E15" s="47" t="s">
        <v>26</v>
      </c>
      <c r="F15" s="48" t="str">
        <f>J12</f>
        <v>DIA</v>
      </c>
      <c r="G15" s="49" t="s">
        <v>27</v>
      </c>
      <c r="H15" s="48" t="str">
        <f>L12</f>
        <v>DIA</v>
      </c>
      <c r="I15" s="49" t="s">
        <v>22</v>
      </c>
      <c r="J15" s="50">
        <f>N12</f>
        <v>0</v>
      </c>
      <c r="K15" s="51" t="s">
        <v>28</v>
      </c>
      <c r="L15" s="51"/>
      <c r="M15" s="51"/>
      <c r="N15" s="51"/>
      <c r="O15" s="43"/>
      <c r="P15" s="52" t="s">
        <v>29</v>
      </c>
      <c r="R15" s="33" t="s">
        <v>34</v>
      </c>
    </row>
    <row r="16" spans="2:18" ht="15.75" customHeight="1">
      <c r="B16" s="34"/>
      <c r="C16" s="45" t="s">
        <v>35</v>
      </c>
      <c r="D16" s="46"/>
      <c r="E16" s="47" t="s">
        <v>26</v>
      </c>
      <c r="F16" s="48" t="str">
        <f>J12</f>
        <v>DIA</v>
      </c>
      <c r="G16" s="49" t="s">
        <v>27</v>
      </c>
      <c r="H16" s="48" t="str">
        <f>L12</f>
        <v>DIA</v>
      </c>
      <c r="I16" s="49" t="s">
        <v>22</v>
      </c>
      <c r="J16" s="50">
        <f>N12</f>
        <v>0</v>
      </c>
      <c r="K16" s="51" t="s">
        <v>28</v>
      </c>
      <c r="L16" s="51"/>
      <c r="M16" s="51"/>
      <c r="N16" s="51"/>
      <c r="O16" s="43"/>
      <c r="P16" s="52" t="s">
        <v>29</v>
      </c>
      <c r="R16" s="33" t="s">
        <v>36</v>
      </c>
    </row>
    <row r="17" spans="2:23" ht="15.75" customHeight="1">
      <c r="B17" s="34"/>
      <c r="C17" s="45" t="s">
        <v>37</v>
      </c>
      <c r="D17" s="46"/>
      <c r="E17" s="47" t="s">
        <v>26</v>
      </c>
      <c r="F17" s="48" t="str">
        <f>J12</f>
        <v>DIA</v>
      </c>
      <c r="G17" s="49" t="s">
        <v>27</v>
      </c>
      <c r="H17" s="48" t="str">
        <f>L12</f>
        <v>DIA</v>
      </c>
      <c r="I17" s="49" t="s">
        <v>22</v>
      </c>
      <c r="J17" s="50">
        <f>N12</f>
        <v>0</v>
      </c>
      <c r="K17" s="51" t="s">
        <v>28</v>
      </c>
      <c r="L17" s="51"/>
      <c r="M17" s="51"/>
      <c r="N17" s="51"/>
      <c r="O17" s="43"/>
      <c r="P17" s="52" t="s">
        <v>29</v>
      </c>
      <c r="R17" s="33" t="s">
        <v>38</v>
      </c>
    </row>
    <row r="18" spans="2:23" ht="15.75" customHeight="1">
      <c r="B18" s="53"/>
      <c r="C18" s="54"/>
      <c r="D18" s="55"/>
      <c r="E18" s="56" t="s">
        <v>26</v>
      </c>
      <c r="F18" s="57" t="str">
        <f>J12</f>
        <v>DIA</v>
      </c>
      <c r="G18" s="58" t="s">
        <v>27</v>
      </c>
      <c r="H18" s="57" t="str">
        <f>L12</f>
        <v>DIA</v>
      </c>
      <c r="I18" s="58" t="s">
        <v>22</v>
      </c>
      <c r="J18" s="59">
        <f>N12</f>
        <v>0</v>
      </c>
      <c r="K18" s="60" t="s">
        <v>28</v>
      </c>
      <c r="L18" s="60"/>
      <c r="M18" s="61"/>
      <c r="N18" s="61"/>
      <c r="O18" s="62"/>
      <c r="P18" s="63" t="s">
        <v>29</v>
      </c>
      <c r="R18" s="64"/>
    </row>
    <row r="19" spans="2:23" ht="15.75" customHeight="1">
      <c r="B19" s="65"/>
      <c r="C19" s="11"/>
      <c r="D19" s="11"/>
      <c r="E19" s="11"/>
      <c r="F19" s="11"/>
      <c r="G19" s="11"/>
      <c r="H19" s="11"/>
      <c r="I19" s="11"/>
      <c r="J19" s="11"/>
      <c r="K19" s="11"/>
      <c r="L19" s="143" t="s">
        <v>39</v>
      </c>
      <c r="M19" s="144"/>
      <c r="N19" s="145"/>
      <c r="O19" s="66">
        <f>SUM(O13:O18)</f>
        <v>0</v>
      </c>
      <c r="P19" s="67" t="s">
        <v>40</v>
      </c>
      <c r="Q19" s="68"/>
      <c r="R19" s="33" t="s">
        <v>41</v>
      </c>
    </row>
    <row r="20" spans="2:23" ht="15.75" customHeight="1">
      <c r="B20" s="30" t="s">
        <v>42</v>
      </c>
      <c r="C20" s="31"/>
      <c r="D20" s="15"/>
      <c r="E20" s="19" t="s">
        <v>17</v>
      </c>
      <c r="F20" s="32"/>
      <c r="G20" s="19" t="s">
        <v>43</v>
      </c>
      <c r="H20" s="19"/>
      <c r="I20" s="19"/>
      <c r="J20" s="16">
        <v>1</v>
      </c>
      <c r="K20" s="19" t="s">
        <v>44</v>
      </c>
      <c r="L20" s="19"/>
      <c r="M20" s="69"/>
      <c r="N20" s="69"/>
      <c r="O20" s="69"/>
      <c r="P20" s="70"/>
      <c r="R20" s="71" t="s">
        <v>45</v>
      </c>
      <c r="S20" s="72"/>
      <c r="T20" s="72"/>
      <c r="U20" s="72"/>
      <c r="V20" s="72"/>
      <c r="W20" s="72"/>
    </row>
    <row r="21" spans="2:23" ht="15.75" customHeight="1">
      <c r="B21" s="34"/>
      <c r="C21" s="35" t="s">
        <v>46</v>
      </c>
      <c r="D21" s="36"/>
      <c r="E21" s="42"/>
      <c r="F21" s="155">
        <v>51000</v>
      </c>
      <c r="G21" s="156"/>
      <c r="H21" s="39" t="s">
        <v>29</v>
      </c>
      <c r="I21" s="39" t="s">
        <v>47</v>
      </c>
      <c r="J21" s="73">
        <f>J20</f>
        <v>1</v>
      </c>
      <c r="K21" s="74"/>
      <c r="L21" s="42"/>
      <c r="M21" s="75"/>
      <c r="N21" s="75"/>
      <c r="O21" s="76">
        <f t="shared" ref="O21:O25" si="0">F21*J21</f>
        <v>51000</v>
      </c>
      <c r="P21" s="77" t="s">
        <v>29</v>
      </c>
      <c r="R21" s="33" t="s">
        <v>30</v>
      </c>
      <c r="S21" s="78">
        <v>59000</v>
      </c>
    </row>
    <row r="22" spans="2:23" ht="15.75" customHeight="1">
      <c r="B22" s="34"/>
      <c r="C22" s="45" t="s">
        <v>31</v>
      </c>
      <c r="D22" s="46"/>
      <c r="E22" s="51"/>
      <c r="F22" s="139">
        <v>3300</v>
      </c>
      <c r="G22" s="140"/>
      <c r="H22" s="49" t="s">
        <v>29</v>
      </c>
      <c r="I22" s="49" t="s">
        <v>47</v>
      </c>
      <c r="J22" s="79">
        <f t="shared" ref="J22:J26" si="1">J20</f>
        <v>1</v>
      </c>
      <c r="K22" s="80"/>
      <c r="L22" s="51"/>
      <c r="M22" s="51"/>
      <c r="N22" s="51"/>
      <c r="O22" s="81">
        <f t="shared" si="0"/>
        <v>3300</v>
      </c>
      <c r="P22" s="82" t="s">
        <v>29</v>
      </c>
      <c r="R22" s="33" t="s">
        <v>32</v>
      </c>
    </row>
    <row r="23" spans="2:23" ht="15.75" customHeight="1">
      <c r="B23" s="34"/>
      <c r="C23" s="45" t="s">
        <v>33</v>
      </c>
      <c r="D23" s="46"/>
      <c r="E23" s="51"/>
      <c r="F23" s="139">
        <v>1500</v>
      </c>
      <c r="G23" s="140"/>
      <c r="H23" s="49" t="s">
        <v>29</v>
      </c>
      <c r="I23" s="49" t="s">
        <v>47</v>
      </c>
      <c r="J23" s="79">
        <f t="shared" si="1"/>
        <v>1</v>
      </c>
      <c r="K23" s="80"/>
      <c r="L23" s="51"/>
      <c r="M23" s="51"/>
      <c r="N23" s="51"/>
      <c r="O23" s="81">
        <f t="shared" si="0"/>
        <v>1500</v>
      </c>
      <c r="P23" s="82" t="s">
        <v>29</v>
      </c>
      <c r="R23" s="33" t="s">
        <v>34</v>
      </c>
    </row>
    <row r="24" spans="2:23" ht="15.75" customHeight="1">
      <c r="B24" s="34"/>
      <c r="C24" s="45" t="s">
        <v>35</v>
      </c>
      <c r="D24" s="46"/>
      <c r="E24" s="51"/>
      <c r="F24" s="139">
        <v>1238</v>
      </c>
      <c r="G24" s="140"/>
      <c r="H24" s="49" t="s">
        <v>29</v>
      </c>
      <c r="I24" s="49" t="s">
        <v>47</v>
      </c>
      <c r="J24" s="79">
        <f t="shared" si="1"/>
        <v>1</v>
      </c>
      <c r="K24" s="80"/>
      <c r="L24" s="51"/>
      <c r="M24" s="51"/>
      <c r="N24" s="51"/>
      <c r="O24" s="81">
        <f t="shared" si="0"/>
        <v>1238</v>
      </c>
      <c r="P24" s="82" t="s">
        <v>29</v>
      </c>
      <c r="R24" s="33" t="s">
        <v>36</v>
      </c>
      <c r="S24" s="78">
        <v>0</v>
      </c>
    </row>
    <row r="25" spans="2:23" ht="15.75" customHeight="1">
      <c r="B25" s="34"/>
      <c r="C25" s="45" t="s">
        <v>37</v>
      </c>
      <c r="D25" s="46"/>
      <c r="E25" s="51"/>
      <c r="F25" s="139">
        <v>500</v>
      </c>
      <c r="G25" s="140"/>
      <c r="H25" s="49" t="s">
        <v>29</v>
      </c>
      <c r="I25" s="49" t="s">
        <v>47</v>
      </c>
      <c r="J25" s="79">
        <f t="shared" si="1"/>
        <v>1</v>
      </c>
      <c r="K25" s="80"/>
      <c r="L25" s="51"/>
      <c r="M25" s="51"/>
      <c r="N25" s="51"/>
      <c r="O25" s="81">
        <f t="shared" si="0"/>
        <v>500</v>
      </c>
      <c r="P25" s="82" t="s">
        <v>29</v>
      </c>
      <c r="R25" s="33" t="s">
        <v>38</v>
      </c>
      <c r="S25" s="78" t="s">
        <v>48</v>
      </c>
    </row>
    <row r="26" spans="2:23" ht="15.75" customHeight="1">
      <c r="B26" s="53"/>
      <c r="C26" s="83"/>
      <c r="D26" s="84"/>
      <c r="E26" s="59"/>
      <c r="F26" s="141"/>
      <c r="G26" s="142"/>
      <c r="H26" s="57" t="s">
        <v>29</v>
      </c>
      <c r="I26" s="57" t="s">
        <v>47</v>
      </c>
      <c r="J26" s="59">
        <f t="shared" si="1"/>
        <v>1</v>
      </c>
      <c r="K26" s="85"/>
      <c r="L26" s="60"/>
      <c r="M26" s="61"/>
      <c r="N26" s="61"/>
      <c r="O26" s="86" t="str">
        <f>IF(F26*J26=0,"",F26*J26)</f>
        <v/>
      </c>
      <c r="P26" s="87" t="s">
        <v>29</v>
      </c>
      <c r="R26" s="64"/>
    </row>
    <row r="27" spans="2:23" ht="15.75" customHeight="1">
      <c r="B27" s="88"/>
      <c r="C27" s="89"/>
      <c r="D27" s="89"/>
      <c r="E27" s="89"/>
      <c r="F27" s="89"/>
      <c r="G27" s="89"/>
      <c r="H27" s="89"/>
      <c r="I27" s="89"/>
      <c r="J27" s="89"/>
      <c r="K27" s="89"/>
      <c r="L27" s="143" t="s">
        <v>39</v>
      </c>
      <c r="M27" s="144"/>
      <c r="N27" s="145"/>
      <c r="O27" s="90">
        <f>SUM(O21:O26)</f>
        <v>57538</v>
      </c>
      <c r="P27" s="91" t="s">
        <v>40</v>
      </c>
      <c r="R27" s="33" t="s">
        <v>41</v>
      </c>
    </row>
    <row r="28" spans="2:23" ht="15.75" customHeight="1">
      <c r="B28" s="92" t="s">
        <v>49</v>
      </c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4"/>
    </row>
    <row r="29" spans="2:23" ht="19.5" customHeight="1">
      <c r="B29" s="95"/>
      <c r="C29" s="35" t="s">
        <v>50</v>
      </c>
      <c r="D29" s="42"/>
      <c r="E29" s="96" t="s">
        <v>51</v>
      </c>
      <c r="F29" s="39"/>
      <c r="G29" s="39"/>
      <c r="H29" s="39"/>
      <c r="I29" s="39"/>
      <c r="J29" s="42"/>
      <c r="K29" s="42"/>
      <c r="L29" s="42"/>
      <c r="M29" s="42"/>
      <c r="N29" s="42"/>
      <c r="O29" s="97">
        <v>0</v>
      </c>
      <c r="P29" s="44" t="s">
        <v>29</v>
      </c>
    </row>
    <row r="30" spans="2:23" ht="15.75" customHeight="1">
      <c r="B30" s="98"/>
      <c r="C30" s="45" t="s">
        <v>52</v>
      </c>
      <c r="D30" s="51"/>
      <c r="E30" s="99" t="s">
        <v>53</v>
      </c>
      <c r="F30" s="49"/>
      <c r="G30" s="49"/>
      <c r="H30" s="49"/>
      <c r="I30" s="49"/>
      <c r="J30" s="51"/>
      <c r="K30" s="51"/>
      <c r="L30" s="51"/>
      <c r="M30" s="51"/>
      <c r="N30" s="51"/>
      <c r="O30" s="100">
        <v>0</v>
      </c>
      <c r="P30" s="52" t="s">
        <v>29</v>
      </c>
    </row>
    <row r="31" spans="2:23" ht="15.75" customHeight="1">
      <c r="B31" s="98"/>
      <c r="C31" s="45" t="s">
        <v>54</v>
      </c>
      <c r="D31" s="51"/>
      <c r="E31" s="99" t="s">
        <v>55</v>
      </c>
      <c r="F31" s="49"/>
      <c r="G31" s="49"/>
      <c r="H31" s="49"/>
      <c r="I31" s="49"/>
      <c r="J31" s="51"/>
      <c r="K31" s="51"/>
      <c r="L31" s="51"/>
      <c r="M31" s="51"/>
      <c r="N31" s="51"/>
      <c r="O31" s="100">
        <v>56100</v>
      </c>
      <c r="P31" s="52" t="s">
        <v>29</v>
      </c>
      <c r="T31" s="101">
        <f>SUM(O31:O32)</f>
        <v>59400</v>
      </c>
      <c r="U31" s="78" t="s">
        <v>56</v>
      </c>
      <c r="V31" s="33" t="s">
        <v>55</v>
      </c>
    </row>
    <row r="32" spans="2:23" ht="15.75" customHeight="1">
      <c r="B32" s="98"/>
      <c r="C32" s="45" t="s">
        <v>57</v>
      </c>
      <c r="D32" s="51"/>
      <c r="E32" s="99" t="s">
        <v>58</v>
      </c>
      <c r="F32" s="49"/>
      <c r="G32" s="49"/>
      <c r="H32" s="49"/>
      <c r="I32" s="49"/>
      <c r="J32" s="51"/>
      <c r="K32" s="51"/>
      <c r="L32" s="51"/>
      <c r="M32" s="51"/>
      <c r="N32" s="51"/>
      <c r="O32" s="100">
        <f>SUM(O22)</f>
        <v>3300</v>
      </c>
      <c r="P32" s="52" t="s">
        <v>29</v>
      </c>
      <c r="T32" s="102">
        <f>M38-T31</f>
        <v>130538</v>
      </c>
      <c r="U32" s="78" t="s">
        <v>59</v>
      </c>
      <c r="V32" s="33" t="s">
        <v>60</v>
      </c>
    </row>
    <row r="33" spans="1:26" ht="15.75" customHeight="1">
      <c r="B33" s="98"/>
      <c r="C33" s="45" t="s">
        <v>61</v>
      </c>
      <c r="D33" s="51"/>
      <c r="E33" s="99" t="s">
        <v>62</v>
      </c>
      <c r="F33" s="49"/>
      <c r="G33" s="49"/>
      <c r="H33" s="49"/>
      <c r="I33" s="49"/>
      <c r="J33" s="51"/>
      <c r="K33" s="51"/>
      <c r="L33" s="51"/>
      <c r="M33" s="51"/>
      <c r="N33" s="51"/>
      <c r="O33" s="100">
        <v>51000</v>
      </c>
      <c r="P33" s="52" t="s">
        <v>29</v>
      </c>
      <c r="T33" s="102">
        <f>T32*0.03</f>
        <v>3916.14</v>
      </c>
      <c r="U33" s="78" t="s">
        <v>63</v>
      </c>
      <c r="W33" s="33" t="s">
        <v>64</v>
      </c>
    </row>
    <row r="34" spans="1:26" ht="15.75" customHeight="1">
      <c r="B34" s="98"/>
      <c r="C34" s="45" t="s">
        <v>65</v>
      </c>
      <c r="D34" s="51"/>
      <c r="E34" s="99" t="s">
        <v>66</v>
      </c>
      <c r="F34" s="49"/>
      <c r="G34" s="49"/>
      <c r="H34" s="49"/>
      <c r="I34" s="49"/>
      <c r="J34" s="51"/>
      <c r="K34" s="51"/>
      <c r="L34" s="51"/>
      <c r="M34" s="51"/>
      <c r="N34" s="51"/>
      <c r="O34" s="100">
        <v>22000</v>
      </c>
      <c r="P34" s="52" t="s">
        <v>29</v>
      </c>
      <c r="T34" s="102">
        <f>INT(T33*1.03)</f>
        <v>4033</v>
      </c>
      <c r="U34" s="78" t="s">
        <v>67</v>
      </c>
      <c r="X34" s="33" t="s">
        <v>68</v>
      </c>
    </row>
    <row r="35" spans="1:26" ht="15.75" customHeight="1">
      <c r="B35" s="103"/>
      <c r="C35" s="54"/>
      <c r="D35" s="60"/>
      <c r="E35" s="60"/>
      <c r="F35" s="58"/>
      <c r="G35" s="58"/>
      <c r="H35" s="58"/>
      <c r="I35" s="58"/>
      <c r="J35" s="60"/>
      <c r="K35" s="60"/>
      <c r="L35" s="60"/>
      <c r="M35" s="60"/>
      <c r="N35" s="60"/>
      <c r="O35" s="104"/>
      <c r="P35" s="105" t="s">
        <v>29</v>
      </c>
      <c r="T35" s="106">
        <f>INT(M38+T34)</f>
        <v>193971</v>
      </c>
      <c r="U35" s="78" t="s">
        <v>69</v>
      </c>
      <c r="V35" s="33" t="s">
        <v>70</v>
      </c>
    </row>
    <row r="36" spans="1:26" ht="15.75" customHeight="1">
      <c r="B36" s="15"/>
      <c r="C36" s="19"/>
      <c r="D36" s="19"/>
      <c r="E36" s="107" t="s">
        <v>71</v>
      </c>
      <c r="F36" s="107"/>
      <c r="G36" s="107"/>
      <c r="H36" s="19"/>
      <c r="I36" s="107"/>
      <c r="J36" s="19"/>
      <c r="K36" s="20"/>
      <c r="L36" s="143" t="s">
        <v>39</v>
      </c>
      <c r="M36" s="144"/>
      <c r="N36" s="145"/>
      <c r="O36" s="90">
        <f>SUM(O29:O35)</f>
        <v>132400</v>
      </c>
      <c r="P36" s="91" t="s">
        <v>40</v>
      </c>
    </row>
    <row r="37" spans="1:26" ht="15.75" customHeight="1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</row>
    <row r="38" spans="1:26" ht="15.75" customHeight="1">
      <c r="B38" s="11"/>
      <c r="C38" s="33" t="s">
        <v>72</v>
      </c>
      <c r="D38" s="11"/>
      <c r="E38" s="11"/>
      <c r="F38" s="11"/>
      <c r="G38" s="146" t="s">
        <v>73</v>
      </c>
      <c r="H38" s="144"/>
      <c r="I38" s="144"/>
      <c r="J38" s="144"/>
      <c r="K38" s="144"/>
      <c r="L38" s="145"/>
      <c r="M38" s="147">
        <f>O19+O27+O36</f>
        <v>189938</v>
      </c>
      <c r="N38" s="144"/>
      <c r="O38" s="148"/>
      <c r="P38" s="108" t="s">
        <v>29</v>
      </c>
    </row>
    <row r="39" spans="1:26" ht="15.75" customHeight="1">
      <c r="B39" s="11"/>
      <c r="C39" s="11" t="s">
        <v>74</v>
      </c>
      <c r="D39" s="11"/>
      <c r="E39" s="11"/>
      <c r="F39" s="11"/>
      <c r="G39" s="33" t="s">
        <v>75</v>
      </c>
      <c r="H39" s="11"/>
      <c r="I39" s="11"/>
      <c r="J39" s="11"/>
      <c r="K39" s="11"/>
      <c r="M39" s="11"/>
      <c r="N39" s="11"/>
      <c r="O39" s="11"/>
      <c r="P39" s="11"/>
    </row>
    <row r="40" spans="1:26" ht="15.75" customHeight="1">
      <c r="C40" s="109" t="s">
        <v>76</v>
      </c>
    </row>
    <row r="41" spans="1:26" ht="15.75" customHeight="1">
      <c r="C41" s="110"/>
    </row>
    <row r="42" spans="1:26" ht="15.75" customHeight="1">
      <c r="A42" s="11"/>
      <c r="B42" s="11"/>
      <c r="C42" s="111" t="s">
        <v>77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33" t="s">
        <v>78</v>
      </c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5.75" customHeight="1">
      <c r="A43" s="11"/>
      <c r="B43" s="11"/>
      <c r="C43" s="111" t="str">
        <f>"クレジッドカードでお支払いされる場合、 "&amp;T34&amp;"円 の預かり金取扱い手数料が加算されます。"</f>
        <v>クレジッドカードでお支払いされる場合、 4033円 の預かり金取扱い手数料が加算されます。</v>
      </c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33" t="s">
        <v>79</v>
      </c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5.75" customHeight="1">
      <c r="C44" s="112" t="str">
        <f>"https://paypal.me/HomeStation/"&amp;INT(T35)</f>
        <v>https://paypal.me/HomeStation/193971</v>
      </c>
      <c r="P44" s="33" t="s">
        <v>80</v>
      </c>
    </row>
    <row r="45" spans="1:26" ht="15.75" customHeight="1">
      <c r="C45" s="110"/>
    </row>
    <row r="46" spans="1:26" ht="15.75" customHeight="1">
      <c r="C46" s="11" t="s">
        <v>81</v>
      </c>
    </row>
    <row r="47" spans="1:26" ht="15.75" customHeight="1">
      <c r="C47" s="111" t="s">
        <v>82</v>
      </c>
      <c r="D47" s="11"/>
      <c r="E47" s="11"/>
      <c r="J47" s="113" t="s">
        <v>83</v>
      </c>
      <c r="O47" s="113" t="s">
        <v>84</v>
      </c>
    </row>
    <row r="48" spans="1:26" ht="15.75" customHeight="1">
      <c r="C48" s="110"/>
    </row>
    <row r="49" spans="7:7" ht="24.75" customHeight="1">
      <c r="G49" s="114" t="s">
        <v>85</v>
      </c>
    </row>
    <row r="50" spans="7:7" ht="15.75" customHeight="1">
      <c r="G50" s="115" t="s">
        <v>86</v>
      </c>
    </row>
    <row r="51" spans="7:7" ht="15.75" customHeight="1">
      <c r="G51" s="116" t="s">
        <v>87</v>
      </c>
    </row>
    <row r="52" spans="7:7" ht="15.75" customHeight="1">
      <c r="G52" s="116" t="s">
        <v>88</v>
      </c>
    </row>
    <row r="53" spans="7:7" ht="15.75" customHeight="1">
      <c r="G53" s="116" t="s">
        <v>89</v>
      </c>
    </row>
    <row r="54" spans="7:7" ht="15.75" customHeight="1">
      <c r="G54" s="116"/>
    </row>
    <row r="55" spans="7:7" ht="15.75" customHeight="1">
      <c r="G55" s="14"/>
    </row>
    <row r="56" spans="7:7" ht="15.75" customHeight="1"/>
    <row r="57" spans="7:7" ht="15.75" customHeight="1"/>
    <row r="58" spans="7:7" ht="15.75" customHeight="1"/>
    <row r="59" spans="7:7" ht="15.75" customHeight="1"/>
    <row r="60" spans="7:7" ht="15.75" customHeight="1"/>
    <row r="61" spans="7:7" ht="15.75" customHeight="1"/>
    <row r="62" spans="7:7" ht="15.75" customHeight="1"/>
    <row r="63" spans="7:7" ht="15.75" customHeight="1"/>
    <row r="64" spans="7:7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2">
    <mergeCell ref="L27:N27"/>
    <mergeCell ref="L36:N36"/>
    <mergeCell ref="G38:L38"/>
    <mergeCell ref="M38:O38"/>
    <mergeCell ref="B8:C8"/>
    <mergeCell ref="E8:F8"/>
    <mergeCell ref="B9:C9"/>
    <mergeCell ref="E9:F9"/>
    <mergeCell ref="L19:N19"/>
    <mergeCell ref="F21:G21"/>
    <mergeCell ref="F22:G22"/>
    <mergeCell ref="B7:C7"/>
    <mergeCell ref="F23:G23"/>
    <mergeCell ref="F24:G24"/>
    <mergeCell ref="F25:G25"/>
    <mergeCell ref="F26:G26"/>
    <mergeCell ref="M2:N2"/>
    <mergeCell ref="O2:P2"/>
    <mergeCell ref="B4:C4"/>
    <mergeCell ref="N5:R5"/>
    <mergeCell ref="B6:C6"/>
    <mergeCell ref="E6:K6"/>
  </mergeCells>
  <phoneticPr fontId="27"/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U1000"/>
  <sheetViews>
    <sheetView tabSelected="1" topLeftCell="A16" workbookViewId="0">
      <selection activeCell="T34" sqref="T34"/>
    </sheetView>
  </sheetViews>
  <sheetFormatPr defaultColWidth="14.453125" defaultRowHeight="15" customHeight="1"/>
  <cols>
    <col min="1" max="1" width="0.7265625" customWidth="1"/>
    <col min="2" max="2" width="5.26953125" customWidth="1"/>
    <col min="3" max="3" width="17.26953125" customWidth="1"/>
    <col min="4" max="4" width="1.7265625" customWidth="1"/>
    <col min="5" max="5" width="6" customWidth="1"/>
    <col min="6" max="6" width="3.26953125" customWidth="1"/>
    <col min="7" max="7" width="8.26953125" customWidth="1"/>
    <col min="8" max="8" width="3.7265625" customWidth="1"/>
    <col min="9" max="9" width="4.453125" customWidth="1"/>
    <col min="10" max="10" width="3.81640625" customWidth="1"/>
    <col min="11" max="11" width="5.26953125" customWidth="1"/>
    <col min="12" max="12" width="3.7265625" customWidth="1"/>
    <col min="13" max="13" width="4.7265625" customWidth="1"/>
    <col min="14" max="14" width="3.7265625" customWidth="1"/>
    <col min="15" max="15" width="10.08984375" customWidth="1"/>
    <col min="16" max="16" width="9" customWidth="1"/>
    <col min="17" max="17" width="1" customWidth="1"/>
    <col min="18" max="18" width="10" customWidth="1"/>
    <col min="19" max="19" width="13.08984375" hidden="1" customWidth="1"/>
    <col min="20" max="26" width="8" customWidth="1"/>
  </cols>
  <sheetData>
    <row r="2" spans="2:16" ht="18.75" customHeight="1">
      <c r="B2" s="1" t="s">
        <v>90</v>
      </c>
      <c r="C2" s="2"/>
      <c r="D2" s="3"/>
      <c r="E2" s="3"/>
      <c r="F2" s="3"/>
      <c r="G2" s="3"/>
      <c r="H2" s="3"/>
      <c r="I2" s="3"/>
      <c r="J2" s="3"/>
      <c r="K2" s="3"/>
      <c r="L2" s="3"/>
      <c r="M2" s="125" t="s">
        <v>2</v>
      </c>
      <c r="N2" s="126"/>
      <c r="O2" s="127">
        <f ca="1">TODAY()</f>
        <v>44589</v>
      </c>
      <c r="P2" s="126"/>
    </row>
    <row r="3" spans="2:16" ht="6" customHeight="1">
      <c r="B3" s="5"/>
      <c r="C3" s="5"/>
      <c r="D3" s="6"/>
      <c r="E3" s="6"/>
      <c r="F3" s="6"/>
      <c r="G3" s="6"/>
      <c r="H3" s="6"/>
      <c r="I3" s="6"/>
      <c r="J3" s="6"/>
      <c r="K3" s="6"/>
      <c r="L3" s="6"/>
      <c r="M3" s="7"/>
      <c r="N3" s="7"/>
      <c r="O3" s="8"/>
      <c r="P3" s="9"/>
    </row>
    <row r="4" spans="2:16" ht="19.5" customHeight="1">
      <c r="B4" s="157" t="s">
        <v>91</v>
      </c>
      <c r="C4" s="158"/>
      <c r="D4" s="10" t="s">
        <v>4</v>
      </c>
      <c r="O4" s="12"/>
    </row>
    <row r="5" spans="2:16" ht="15.75" customHeight="1"/>
    <row r="6" spans="2:16" ht="15.75" customHeight="1">
      <c r="B6" s="132" t="s">
        <v>6</v>
      </c>
      <c r="C6" s="133"/>
      <c r="D6" s="13"/>
      <c r="E6" s="159" t="s">
        <v>92</v>
      </c>
      <c r="F6" s="135"/>
      <c r="G6" s="135"/>
      <c r="H6" s="135"/>
      <c r="I6" s="135"/>
      <c r="J6" s="135"/>
      <c r="K6" s="136"/>
      <c r="L6" s="14"/>
    </row>
    <row r="7" spans="2:16" ht="15.75" customHeight="1">
      <c r="B7" s="137" t="s">
        <v>8</v>
      </c>
      <c r="C7" s="138"/>
      <c r="D7" s="15"/>
      <c r="E7" s="19">
        <v>202</v>
      </c>
      <c r="F7" s="19" t="s">
        <v>9</v>
      </c>
      <c r="G7" s="19"/>
      <c r="H7" s="19"/>
      <c r="I7" s="19"/>
      <c r="J7" s="19"/>
      <c r="K7" s="20"/>
    </row>
    <row r="8" spans="2:16" ht="15.75" customHeight="1">
      <c r="B8" s="137" t="s">
        <v>11</v>
      </c>
      <c r="C8" s="138"/>
      <c r="D8" s="15"/>
      <c r="E8" s="160">
        <v>44166</v>
      </c>
      <c r="F8" s="161"/>
      <c r="G8" s="161"/>
      <c r="H8" s="22"/>
      <c r="I8" s="22"/>
      <c r="J8" s="19"/>
      <c r="K8" s="20"/>
    </row>
    <row r="9" spans="2:16" ht="15.75" customHeight="1">
      <c r="B9" s="151" t="s">
        <v>13</v>
      </c>
      <c r="C9" s="152"/>
      <c r="D9" s="23"/>
      <c r="E9" s="165">
        <v>44166</v>
      </c>
      <c r="F9" s="166"/>
      <c r="G9" s="166"/>
      <c r="H9" s="117"/>
      <c r="I9" s="117"/>
      <c r="J9" s="89"/>
      <c r="K9" s="118"/>
    </row>
    <row r="10" spans="2:16" ht="28.5" customHeight="1"/>
    <row r="11" spans="2:16" ht="15.75" customHeight="1">
      <c r="B11" s="27" t="s">
        <v>93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9"/>
    </row>
    <row r="12" spans="2:16" ht="15.75" customHeight="1">
      <c r="B12" s="30" t="s">
        <v>16</v>
      </c>
      <c r="C12" s="31"/>
      <c r="D12" s="15"/>
      <c r="E12" s="19" t="s">
        <v>17</v>
      </c>
      <c r="F12" s="19"/>
      <c r="G12" s="19" t="s">
        <v>19</v>
      </c>
      <c r="H12" s="19"/>
      <c r="I12" s="19"/>
      <c r="J12" s="19"/>
      <c r="K12" s="19" t="s">
        <v>21</v>
      </c>
      <c r="L12" s="19"/>
      <c r="M12" s="19" t="s">
        <v>22</v>
      </c>
      <c r="N12" s="19"/>
      <c r="O12" s="19" t="s">
        <v>94</v>
      </c>
      <c r="P12" s="20"/>
    </row>
    <row r="13" spans="2:16" ht="15.75" customHeight="1">
      <c r="B13" s="34"/>
      <c r="C13" s="35" t="s">
        <v>46</v>
      </c>
      <c r="D13" s="36"/>
      <c r="E13" s="37" t="s">
        <v>26</v>
      </c>
      <c r="F13" s="37">
        <f>J12</f>
        <v>0</v>
      </c>
      <c r="G13" s="39" t="s">
        <v>27</v>
      </c>
      <c r="H13" s="39">
        <f>L12</f>
        <v>0</v>
      </c>
      <c r="I13" s="39" t="s">
        <v>22</v>
      </c>
      <c r="J13" s="42">
        <v>0</v>
      </c>
      <c r="K13" s="42" t="s">
        <v>28</v>
      </c>
      <c r="L13" s="42"/>
      <c r="M13" s="42"/>
      <c r="N13" s="42"/>
      <c r="O13" s="119"/>
      <c r="P13" s="44" t="s">
        <v>29</v>
      </c>
    </row>
    <row r="14" spans="2:16" ht="15.75" customHeight="1">
      <c r="B14" s="34"/>
      <c r="C14" s="45" t="s">
        <v>31</v>
      </c>
      <c r="D14" s="46"/>
      <c r="E14" s="47" t="s">
        <v>26</v>
      </c>
      <c r="F14" s="49">
        <f>J12</f>
        <v>0</v>
      </c>
      <c r="G14" s="49" t="s">
        <v>27</v>
      </c>
      <c r="H14" s="49">
        <f>L12</f>
        <v>0</v>
      </c>
      <c r="I14" s="49" t="s">
        <v>22</v>
      </c>
      <c r="J14" s="51">
        <f>N12</f>
        <v>0</v>
      </c>
      <c r="K14" s="51" t="s">
        <v>28</v>
      </c>
      <c r="L14" s="51"/>
      <c r="M14" s="51"/>
      <c r="N14" s="51"/>
      <c r="O14" s="120"/>
      <c r="P14" s="52" t="s">
        <v>29</v>
      </c>
    </row>
    <row r="15" spans="2:16" ht="15.75" customHeight="1">
      <c r="B15" s="34"/>
      <c r="C15" s="45" t="s">
        <v>33</v>
      </c>
      <c r="D15" s="46"/>
      <c r="E15" s="47" t="s">
        <v>26</v>
      </c>
      <c r="F15" s="49">
        <f>J12</f>
        <v>0</v>
      </c>
      <c r="G15" s="49" t="s">
        <v>27</v>
      </c>
      <c r="H15" s="49">
        <f>L12</f>
        <v>0</v>
      </c>
      <c r="I15" s="49" t="s">
        <v>22</v>
      </c>
      <c r="J15" s="51">
        <f>N12</f>
        <v>0</v>
      </c>
      <c r="K15" s="51" t="s">
        <v>28</v>
      </c>
      <c r="L15" s="51"/>
      <c r="M15" s="51"/>
      <c r="N15" s="51"/>
      <c r="O15" s="120"/>
      <c r="P15" s="52" t="s">
        <v>29</v>
      </c>
    </row>
    <row r="16" spans="2:16" ht="15.75" customHeight="1">
      <c r="B16" s="34"/>
      <c r="C16" s="45" t="s">
        <v>35</v>
      </c>
      <c r="D16" s="46"/>
      <c r="E16" s="47" t="s">
        <v>26</v>
      </c>
      <c r="F16" s="49">
        <f>J12</f>
        <v>0</v>
      </c>
      <c r="G16" s="49" t="s">
        <v>27</v>
      </c>
      <c r="H16" s="49">
        <f>L12</f>
        <v>0</v>
      </c>
      <c r="I16" s="49" t="s">
        <v>22</v>
      </c>
      <c r="J16" s="51">
        <f>N12</f>
        <v>0</v>
      </c>
      <c r="K16" s="51" t="s">
        <v>28</v>
      </c>
      <c r="L16" s="51"/>
      <c r="M16" s="51"/>
      <c r="N16" s="51"/>
      <c r="O16" s="120"/>
      <c r="P16" s="52" t="s">
        <v>29</v>
      </c>
    </row>
    <row r="17" spans="2:21" ht="15.75" customHeight="1">
      <c r="B17" s="34"/>
      <c r="C17" s="45" t="s">
        <v>37</v>
      </c>
      <c r="D17" s="46"/>
      <c r="E17" s="47" t="s">
        <v>26</v>
      </c>
      <c r="F17" s="49">
        <f>J12</f>
        <v>0</v>
      </c>
      <c r="G17" s="49" t="s">
        <v>27</v>
      </c>
      <c r="H17" s="49">
        <f>L12</f>
        <v>0</v>
      </c>
      <c r="I17" s="49" t="s">
        <v>22</v>
      </c>
      <c r="J17" s="51">
        <f>N12</f>
        <v>0</v>
      </c>
      <c r="K17" s="51" t="s">
        <v>28</v>
      </c>
      <c r="L17" s="51"/>
      <c r="M17" s="51"/>
      <c r="N17" s="51"/>
      <c r="O17" s="120"/>
      <c r="P17" s="52" t="s">
        <v>29</v>
      </c>
    </row>
    <row r="18" spans="2:21" ht="15.75" customHeight="1">
      <c r="B18" s="53"/>
      <c r="C18" s="121"/>
      <c r="D18" s="55"/>
      <c r="E18" s="56" t="s">
        <v>26</v>
      </c>
      <c r="F18" s="58">
        <f>J12</f>
        <v>0</v>
      </c>
      <c r="G18" s="58" t="s">
        <v>27</v>
      </c>
      <c r="H18" s="58">
        <f>L12</f>
        <v>0</v>
      </c>
      <c r="I18" s="58" t="s">
        <v>22</v>
      </c>
      <c r="J18" s="60">
        <f>N12</f>
        <v>0</v>
      </c>
      <c r="K18" s="60" t="s">
        <v>28</v>
      </c>
      <c r="L18" s="60"/>
      <c r="M18" s="61"/>
      <c r="N18" s="61"/>
      <c r="O18" s="120"/>
      <c r="P18" s="63" t="s">
        <v>29</v>
      </c>
    </row>
    <row r="19" spans="2:21" ht="15.75" customHeight="1">
      <c r="B19" s="65"/>
      <c r="L19" s="143" t="s">
        <v>39</v>
      </c>
      <c r="M19" s="144"/>
      <c r="N19" s="145"/>
      <c r="O19" s="66">
        <f>SUM(O13:O18)</f>
        <v>0</v>
      </c>
      <c r="P19" s="67" t="s">
        <v>40</v>
      </c>
    </row>
    <row r="20" spans="2:21" ht="15.75" customHeight="1">
      <c r="B20" s="30" t="s">
        <v>42</v>
      </c>
      <c r="C20" s="31"/>
      <c r="D20" s="15"/>
      <c r="E20" s="19" t="s">
        <v>17</v>
      </c>
      <c r="F20" s="19">
        <v>12</v>
      </c>
      <c r="G20" s="19" t="s">
        <v>43</v>
      </c>
      <c r="H20" s="19"/>
      <c r="I20" s="19"/>
      <c r="J20" s="19">
        <v>1</v>
      </c>
      <c r="K20" s="19" t="s">
        <v>44</v>
      </c>
      <c r="L20" s="19"/>
      <c r="M20" s="69"/>
      <c r="N20" s="69"/>
      <c r="O20" s="69"/>
      <c r="P20" s="70"/>
    </row>
    <row r="21" spans="2:21" ht="15.75" customHeight="1">
      <c r="B21" s="34"/>
      <c r="C21" s="35" t="s">
        <v>46</v>
      </c>
      <c r="D21" s="36"/>
      <c r="E21" s="42"/>
      <c r="F21" s="167">
        <v>51000</v>
      </c>
      <c r="G21" s="168"/>
      <c r="H21" s="39" t="s">
        <v>29</v>
      </c>
      <c r="I21" s="39" t="s">
        <v>47</v>
      </c>
      <c r="J21" s="42">
        <f>J20</f>
        <v>1</v>
      </c>
      <c r="K21" s="74"/>
      <c r="L21" s="42"/>
      <c r="M21" s="75"/>
      <c r="N21" s="75"/>
      <c r="O21" s="119">
        <f t="shared" ref="O21:O25" si="0">F21*J21</f>
        <v>51000</v>
      </c>
      <c r="P21" s="77" t="s">
        <v>29</v>
      </c>
      <c r="S21" s="78">
        <v>59000</v>
      </c>
    </row>
    <row r="22" spans="2:21" ht="15.75" customHeight="1">
      <c r="B22" s="34"/>
      <c r="C22" s="45" t="s">
        <v>31</v>
      </c>
      <c r="D22" s="46"/>
      <c r="E22" s="51"/>
      <c r="F22" s="162">
        <v>3300</v>
      </c>
      <c r="G22" s="163"/>
      <c r="H22" s="49" t="s">
        <v>29</v>
      </c>
      <c r="I22" s="49" t="s">
        <v>47</v>
      </c>
      <c r="J22" s="51">
        <f t="shared" ref="J22:J26" si="1">J20</f>
        <v>1</v>
      </c>
      <c r="K22" s="80"/>
      <c r="L22" s="51"/>
      <c r="M22" s="51"/>
      <c r="N22" s="51"/>
      <c r="O22" s="120">
        <f t="shared" si="0"/>
        <v>3300</v>
      </c>
      <c r="P22" s="82" t="s">
        <v>29</v>
      </c>
    </row>
    <row r="23" spans="2:21" ht="15.75" customHeight="1">
      <c r="B23" s="34"/>
      <c r="C23" s="45" t="s">
        <v>33</v>
      </c>
      <c r="D23" s="46"/>
      <c r="E23" s="51"/>
      <c r="F23" s="162">
        <v>1500</v>
      </c>
      <c r="G23" s="163"/>
      <c r="H23" s="49" t="s">
        <v>29</v>
      </c>
      <c r="I23" s="49" t="s">
        <v>47</v>
      </c>
      <c r="J23" s="51">
        <f t="shared" si="1"/>
        <v>1</v>
      </c>
      <c r="K23" s="80"/>
      <c r="L23" s="51"/>
      <c r="M23" s="51"/>
      <c r="N23" s="51"/>
      <c r="O23" s="120">
        <f t="shared" si="0"/>
        <v>1500</v>
      </c>
      <c r="P23" s="82" t="s">
        <v>29</v>
      </c>
    </row>
    <row r="24" spans="2:21" ht="15.75" customHeight="1">
      <c r="B24" s="34"/>
      <c r="C24" s="45" t="s">
        <v>35</v>
      </c>
      <c r="D24" s="46"/>
      <c r="E24" s="51"/>
      <c r="F24" s="162">
        <v>1238</v>
      </c>
      <c r="G24" s="163"/>
      <c r="H24" s="49" t="s">
        <v>29</v>
      </c>
      <c r="I24" s="49" t="s">
        <v>47</v>
      </c>
      <c r="J24" s="51">
        <f t="shared" si="1"/>
        <v>1</v>
      </c>
      <c r="K24" s="80"/>
      <c r="L24" s="51"/>
      <c r="M24" s="51"/>
      <c r="N24" s="51"/>
      <c r="O24" s="120">
        <f t="shared" si="0"/>
        <v>1238</v>
      </c>
      <c r="P24" s="82" t="s">
        <v>29</v>
      </c>
      <c r="S24" s="78">
        <v>0</v>
      </c>
    </row>
    <row r="25" spans="2:21" ht="15.75" customHeight="1">
      <c r="B25" s="34"/>
      <c r="C25" s="45" t="s">
        <v>37</v>
      </c>
      <c r="D25" s="46"/>
      <c r="E25" s="51"/>
      <c r="F25" s="162">
        <v>500</v>
      </c>
      <c r="G25" s="163"/>
      <c r="H25" s="49" t="s">
        <v>29</v>
      </c>
      <c r="I25" s="49" t="s">
        <v>47</v>
      </c>
      <c r="J25" s="51">
        <f t="shared" si="1"/>
        <v>1</v>
      </c>
      <c r="K25" s="80"/>
      <c r="L25" s="51"/>
      <c r="M25" s="51"/>
      <c r="N25" s="51"/>
      <c r="O25" s="120">
        <f t="shared" si="0"/>
        <v>500</v>
      </c>
      <c r="P25" s="82" t="s">
        <v>29</v>
      </c>
      <c r="S25" s="78" t="s">
        <v>48</v>
      </c>
    </row>
    <row r="26" spans="2:21" ht="15.75" customHeight="1">
      <c r="B26" s="53"/>
      <c r="C26" s="121"/>
      <c r="D26" s="55"/>
      <c r="E26" s="60"/>
      <c r="F26" s="164"/>
      <c r="G26" s="142"/>
      <c r="H26" s="58" t="s">
        <v>29</v>
      </c>
      <c r="I26" s="58" t="s">
        <v>47</v>
      </c>
      <c r="J26" s="60">
        <f t="shared" si="1"/>
        <v>1</v>
      </c>
      <c r="K26" s="85"/>
      <c r="L26" s="60"/>
      <c r="M26" s="61"/>
      <c r="N26" s="61"/>
      <c r="O26" s="122" t="str">
        <f>IF(F26*J26=0,"",F26*J26)</f>
        <v/>
      </c>
      <c r="P26" s="87" t="s">
        <v>29</v>
      </c>
    </row>
    <row r="27" spans="2:21" ht="15.75" customHeight="1">
      <c r="B27" s="88"/>
      <c r="C27" s="89"/>
      <c r="D27" s="89"/>
      <c r="E27" s="89"/>
      <c r="F27" s="89"/>
      <c r="G27" s="89"/>
      <c r="H27" s="89"/>
      <c r="I27" s="89"/>
      <c r="J27" s="89"/>
      <c r="K27" s="89"/>
      <c r="L27" s="143" t="s">
        <v>39</v>
      </c>
      <c r="M27" s="144"/>
      <c r="N27" s="145"/>
      <c r="O27" s="90">
        <f>SUM(O21:O26)</f>
        <v>57538</v>
      </c>
      <c r="P27" s="91" t="s">
        <v>40</v>
      </c>
    </row>
    <row r="28" spans="2:21" ht="15.75" customHeight="1">
      <c r="B28" s="92" t="s">
        <v>95</v>
      </c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4"/>
    </row>
    <row r="29" spans="2:21" ht="19.5" customHeight="1">
      <c r="B29" s="95"/>
      <c r="C29" s="35" t="s">
        <v>50</v>
      </c>
      <c r="D29" s="42"/>
      <c r="E29" s="42"/>
      <c r="F29" s="39"/>
      <c r="G29" s="39"/>
      <c r="H29" s="39"/>
      <c r="I29" s="39"/>
      <c r="J29" s="42"/>
      <c r="K29" s="42"/>
      <c r="L29" s="42"/>
      <c r="M29" s="42"/>
      <c r="N29" s="42"/>
      <c r="O29" s="97">
        <v>0</v>
      </c>
      <c r="P29" s="44" t="s">
        <v>29</v>
      </c>
    </row>
    <row r="30" spans="2:21" ht="15.75" customHeight="1">
      <c r="B30" s="98"/>
      <c r="C30" s="45" t="s">
        <v>52</v>
      </c>
      <c r="D30" s="51"/>
      <c r="E30" s="51"/>
      <c r="F30" s="49"/>
      <c r="G30" s="49"/>
      <c r="H30" s="49"/>
      <c r="I30" s="49"/>
      <c r="J30" s="51"/>
      <c r="K30" s="51"/>
      <c r="L30" s="51"/>
      <c r="M30" s="51"/>
      <c r="N30" s="51"/>
      <c r="O30" s="100">
        <v>0</v>
      </c>
      <c r="P30" s="52" t="s">
        <v>29</v>
      </c>
    </row>
    <row r="31" spans="2:21" ht="15.75" customHeight="1">
      <c r="B31" s="98"/>
      <c r="C31" s="45" t="s">
        <v>54</v>
      </c>
      <c r="D31" s="51"/>
      <c r="E31" s="51"/>
      <c r="F31" s="49"/>
      <c r="G31" s="49"/>
      <c r="H31" s="49"/>
      <c r="I31" s="49"/>
      <c r="J31" s="51"/>
      <c r="K31" s="51"/>
      <c r="L31" s="51"/>
      <c r="M31" s="51"/>
      <c r="N31" s="51"/>
      <c r="O31" s="100">
        <v>56100</v>
      </c>
      <c r="P31" s="52" t="s">
        <v>29</v>
      </c>
      <c r="T31" s="102">
        <f>SUM(O31:O32)</f>
        <v>59400</v>
      </c>
      <c r="U31" s="78" t="s">
        <v>56</v>
      </c>
    </row>
    <row r="32" spans="2:21" ht="15.75" customHeight="1">
      <c r="B32" s="98"/>
      <c r="C32" s="45" t="s">
        <v>57</v>
      </c>
      <c r="D32" s="51"/>
      <c r="E32" s="51"/>
      <c r="F32" s="49"/>
      <c r="G32" s="49"/>
      <c r="H32" s="49"/>
      <c r="I32" s="49"/>
      <c r="J32" s="51"/>
      <c r="K32" s="51"/>
      <c r="L32" s="51"/>
      <c r="M32" s="51"/>
      <c r="N32" s="51"/>
      <c r="O32" s="100">
        <f>SUM(O22)</f>
        <v>3300</v>
      </c>
      <c r="P32" s="52" t="s">
        <v>29</v>
      </c>
      <c r="T32" s="102">
        <f>M38-T31</f>
        <v>130538</v>
      </c>
      <c r="U32" s="78" t="s">
        <v>59</v>
      </c>
    </row>
    <row r="33" spans="2:21" ht="15.75" customHeight="1">
      <c r="B33" s="98"/>
      <c r="C33" s="45" t="s">
        <v>61</v>
      </c>
      <c r="D33" s="51"/>
      <c r="E33" s="51"/>
      <c r="F33" s="49"/>
      <c r="G33" s="49"/>
      <c r="H33" s="49"/>
      <c r="I33" s="49"/>
      <c r="J33" s="51"/>
      <c r="K33" s="51"/>
      <c r="L33" s="51"/>
      <c r="M33" s="51"/>
      <c r="N33" s="51"/>
      <c r="O33" s="100">
        <v>51000</v>
      </c>
      <c r="P33" s="52" t="s">
        <v>29</v>
      </c>
      <c r="T33" s="102">
        <f>T32*0.036+170</f>
        <v>4869.3679999999995</v>
      </c>
      <c r="U33" s="78" t="s">
        <v>96</v>
      </c>
    </row>
    <row r="34" spans="2:21" ht="15.75" customHeight="1">
      <c r="B34" s="98"/>
      <c r="C34" s="45" t="s">
        <v>65</v>
      </c>
      <c r="D34" s="51"/>
      <c r="E34" s="51"/>
      <c r="F34" s="49"/>
      <c r="G34" s="49"/>
      <c r="H34" s="49"/>
      <c r="I34" s="49"/>
      <c r="J34" s="51"/>
      <c r="K34" s="51"/>
      <c r="L34" s="51"/>
      <c r="M34" s="51"/>
      <c r="N34" s="51"/>
      <c r="O34" s="100">
        <v>22000</v>
      </c>
      <c r="P34" s="52" t="s">
        <v>29</v>
      </c>
      <c r="T34" s="102">
        <f>INT(T33*1.03)</f>
        <v>5015</v>
      </c>
      <c r="U34" s="78" t="s">
        <v>67</v>
      </c>
    </row>
    <row r="35" spans="2:21" ht="15.75" customHeight="1">
      <c r="B35" s="103"/>
      <c r="C35" s="123"/>
      <c r="D35" s="60"/>
      <c r="E35" s="60"/>
      <c r="F35" s="58"/>
      <c r="G35" s="58"/>
      <c r="H35" s="58"/>
      <c r="I35" s="58"/>
      <c r="J35" s="60"/>
      <c r="K35" s="60"/>
      <c r="L35" s="60"/>
      <c r="M35" s="60"/>
      <c r="N35" s="60"/>
      <c r="O35" s="124"/>
      <c r="P35" s="105" t="s">
        <v>29</v>
      </c>
      <c r="T35" s="106">
        <f>INT(M38+T34)</f>
        <v>194953</v>
      </c>
      <c r="U35" s="78" t="s">
        <v>69</v>
      </c>
    </row>
    <row r="36" spans="2:21" ht="15.75" customHeight="1">
      <c r="B36" s="15"/>
      <c r="C36" s="19"/>
      <c r="D36" s="19"/>
      <c r="E36" s="19"/>
      <c r="F36" s="19"/>
      <c r="G36" s="19"/>
      <c r="H36" s="19"/>
      <c r="I36" s="19"/>
      <c r="J36" s="19"/>
      <c r="K36" s="20"/>
      <c r="L36" s="143" t="s">
        <v>39</v>
      </c>
      <c r="M36" s="144"/>
      <c r="N36" s="145"/>
      <c r="O36" s="90">
        <f>SUM(O29:O35)</f>
        <v>132400</v>
      </c>
      <c r="P36" s="91" t="s">
        <v>40</v>
      </c>
    </row>
    <row r="37" spans="2:21" ht="15.75" customHeight="1"/>
    <row r="38" spans="2:21" ht="15.75" customHeight="1">
      <c r="G38" s="146" t="s">
        <v>73</v>
      </c>
      <c r="H38" s="144"/>
      <c r="I38" s="144"/>
      <c r="J38" s="144"/>
      <c r="K38" s="144"/>
      <c r="L38" s="145"/>
      <c r="M38" s="147">
        <f>O19+O27+O36</f>
        <v>189938</v>
      </c>
      <c r="N38" s="144"/>
      <c r="O38" s="148"/>
      <c r="P38" s="108" t="s">
        <v>29</v>
      </c>
    </row>
    <row r="39" spans="2:21" ht="15.75" customHeight="1">
      <c r="C39" s="78" t="s">
        <v>74</v>
      </c>
    </row>
    <row r="40" spans="2:21" ht="15.75" customHeight="1">
      <c r="C40" s="109" t="s">
        <v>76</v>
      </c>
    </row>
    <row r="41" spans="2:21" ht="15.75" customHeight="1">
      <c r="C41" s="110"/>
    </row>
    <row r="42" spans="2:21" ht="15.75" customHeight="1">
      <c r="C42" s="111" t="s">
        <v>77</v>
      </c>
    </row>
    <row r="43" spans="2:21" ht="15.75" customHeight="1">
      <c r="C43" s="111" t="str">
        <f>"クレジッドカードでお支払いされる場合、 "&amp;T34&amp;"円 の預かり金取扱い手数料が加算されます。"</f>
        <v>クレジッドカードでお支払いされる場合、 5015円 の預かり金取扱い手数料が加算されます。</v>
      </c>
    </row>
    <row r="44" spans="2:21" ht="15.75" customHeight="1">
      <c r="C44" s="112" t="str">
        <f>"https://paypal.me/HomeStation/"&amp;INT(T35)</f>
        <v>https://paypal.me/HomeStation/194953</v>
      </c>
    </row>
    <row r="45" spans="2:21" ht="15.75" customHeight="1">
      <c r="C45" s="110"/>
    </row>
    <row r="46" spans="2:21" ht="15.75" customHeight="1">
      <c r="C46" s="78" t="s">
        <v>97</v>
      </c>
    </row>
    <row r="47" spans="2:21" ht="15.75" customHeight="1">
      <c r="C47" s="111" t="s">
        <v>98</v>
      </c>
      <c r="J47" s="113" t="s">
        <v>83</v>
      </c>
    </row>
    <row r="48" spans="2:21" ht="15.75" customHeight="1">
      <c r="C48" s="110"/>
    </row>
    <row r="49" spans="7:7" ht="24.75" customHeight="1">
      <c r="G49" s="114" t="s">
        <v>85</v>
      </c>
    </row>
    <row r="50" spans="7:7" ht="15.75" customHeight="1">
      <c r="G50" s="115" t="s">
        <v>99</v>
      </c>
    </row>
    <row r="51" spans="7:7" ht="15.75" customHeight="1">
      <c r="G51" s="116" t="s">
        <v>100</v>
      </c>
    </row>
    <row r="52" spans="7:7" ht="15.75" customHeight="1">
      <c r="G52" s="116" t="s">
        <v>88</v>
      </c>
    </row>
    <row r="53" spans="7:7" ht="15.75" customHeight="1">
      <c r="G53" s="116" t="s">
        <v>89</v>
      </c>
    </row>
    <row r="54" spans="7:7" ht="15.75" customHeight="1">
      <c r="G54" s="116"/>
    </row>
    <row r="55" spans="7:7" ht="15.75" customHeight="1">
      <c r="G55" s="14"/>
    </row>
    <row r="56" spans="7:7" ht="15.75" customHeight="1"/>
    <row r="57" spans="7:7" ht="15.75" customHeight="1"/>
    <row r="58" spans="7:7" ht="15.75" customHeight="1"/>
    <row r="59" spans="7:7" ht="15.75" customHeight="1"/>
    <row r="60" spans="7:7" ht="15.75" customHeight="1"/>
    <row r="61" spans="7:7" ht="15.75" customHeight="1"/>
    <row r="62" spans="7:7" ht="15.75" customHeight="1"/>
    <row r="63" spans="7:7" ht="15.75" customHeight="1"/>
    <row r="64" spans="7:7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1">
    <mergeCell ref="L27:N27"/>
    <mergeCell ref="L36:N36"/>
    <mergeCell ref="G38:L38"/>
    <mergeCell ref="M38:O38"/>
    <mergeCell ref="B8:C8"/>
    <mergeCell ref="B9:C9"/>
    <mergeCell ref="E9:G9"/>
    <mergeCell ref="L19:N19"/>
    <mergeCell ref="F21:G21"/>
    <mergeCell ref="F22:G22"/>
    <mergeCell ref="F23:G23"/>
    <mergeCell ref="B7:C7"/>
    <mergeCell ref="E8:G8"/>
    <mergeCell ref="F24:G24"/>
    <mergeCell ref="F25:G25"/>
    <mergeCell ref="F26:G26"/>
    <mergeCell ref="M2:N2"/>
    <mergeCell ref="O2:P2"/>
    <mergeCell ref="B4:C4"/>
    <mergeCell ref="B6:C6"/>
    <mergeCell ref="E6:K6"/>
  </mergeCells>
  <phoneticPr fontId="27"/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como preencher orcamento</vt:lpstr>
      <vt:lpstr>orcamento de entrada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佐野チアゴ</cp:lastModifiedBy>
  <dcterms:modified xsi:type="dcterms:W3CDTF">2022-01-28T06:03:26Z</dcterms:modified>
</cp:coreProperties>
</file>